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ofdt-msfsp01\FileServer$\ndrpereira\Desktop\"/>
    </mc:Choice>
  </mc:AlternateContent>
  <bookViews>
    <workbookView xWindow="-105" yWindow="-105" windowWidth="13785" windowHeight="11190"/>
  </bookViews>
  <sheets>
    <sheet name="APT 2019"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#REF!</definedName>
    <definedName name="\S" localSheetId="0">#REF!</definedName>
    <definedName name="\S">#REF!</definedName>
    <definedName name="\Z" localSheetId="0">#REF!</definedName>
    <definedName name="\Z">#REF!</definedName>
    <definedName name="_">'[1]#REF'!$E$29</definedName>
    <definedName name="__">'[1]#REF'!$E$29</definedName>
    <definedName name="_____TIN1">'[2]Input Page'!$B$6</definedName>
    <definedName name="___TIN1">'[3]Input Page'!$B$6</definedName>
    <definedName name="__PG1">[4]E049!$A$1:$I$40</definedName>
    <definedName name="__PG2">[4]E049!$A$41:$I$68</definedName>
    <definedName name="__PG3">[4]E049!$A$72:$J$86</definedName>
    <definedName name="__PG4">[4]E049!$A$87:$I$123</definedName>
    <definedName name="__PG5">[4]E049!$A$124:$J$130</definedName>
    <definedName name="__tb0204">[5]tb0204!$A$2:$F$230</definedName>
    <definedName name="__tb0205">[6]tb0204!$A$2:$F$230</definedName>
    <definedName name="_100__RESERVES">#REF!</definedName>
    <definedName name="_2007_Contingency">'[7]Negotiated Outcome'!$D$8</definedName>
    <definedName name="_2007_Plan_Approved">'[7]Negotiated Outcome'!$D$7</definedName>
    <definedName name="_2007_Plan_Escalated">'[7]Negotiated Outcome'!$D$14</definedName>
    <definedName name="_2010_Plan">'[7]Negotiated Outcome'!$D$9</definedName>
    <definedName name="_2010_Plan_Escalated">'[7]Negotiated Outcome'!$D$16</definedName>
    <definedName name="_C8_182100AusJnl">'[8]USD Recs'!$CZ$32</definedName>
    <definedName name="_C8_182100AusJnlYTD">'[8]ET AU Tax Proof'!$Q$99</definedName>
    <definedName name="_C8_182100AusRTAJnl">'[8]USD Recs'!$CZ$33</definedName>
    <definedName name="_C8_182101AusJnl">'[8]USD Recs'!$DC$32</definedName>
    <definedName name="_C8_182101AusJnlYTD">'[8]ET AU Tax Proof'!$Q$100</definedName>
    <definedName name="_C8_182101AusRTAJnl">'[8]USD Recs'!$DC$33</definedName>
    <definedName name="_C8_220100_CloseBal">'[8]USD Recs'!$DG$38</definedName>
    <definedName name="_C8_220100_OpenBal">'[8]Rollover Data'!$T$100</definedName>
    <definedName name="_C8_220100APTJnlYTD">'[8]USD Recs'!$DG$13</definedName>
    <definedName name="_C8_220100APTRTAJnl">'[8]USD Recs'!$DG$34</definedName>
    <definedName name="_C8_220100ETJnl">'[8]USD Recs'!$DG$32</definedName>
    <definedName name="_C8_220100ETJnlYTD">'[8]ET AU Tax Proof'!$P$101</definedName>
    <definedName name="_C8_220100ETRTAJnl">'[8]USD Recs'!$DG$33</definedName>
    <definedName name="_C8_261000_OpenBal">'[8]Rollover Data'!$T$101</definedName>
    <definedName name="_C8_261000APTJnlYTD">'[8]USD Recs'!$DJ$13</definedName>
    <definedName name="_C8_261000APTRTAJnl">'[8]USD Recs'!$DJ$34</definedName>
    <definedName name="_C8_261000Aus_OpenBal">'[8]Rollover Data'!$T$102</definedName>
    <definedName name="_C8_261000AusJnl">'[8]USD Recs'!$DI$32</definedName>
    <definedName name="_C8_261000AusJnlYTD">'[8]ET AU Tax Proof'!$Q$102</definedName>
    <definedName name="_C8_261000AusRTAJnl">'[8]USD Recs'!$DI$33</definedName>
    <definedName name="_C8_261000ET_OpenBal">'[8]Rollover Data'!$T$103</definedName>
    <definedName name="_C8_261000ETJnl">'[8]USD Recs'!$DJ$32</definedName>
    <definedName name="_C8_261000ETJnlYTD">'[8]ET AU Tax Proof'!$P$102</definedName>
    <definedName name="_C8_261000ETRTAJnl">'[8]USD Recs'!$DJ$33</definedName>
    <definedName name="_C8_827000APTRTAJnl">'[8]USD Recs'!$CL$34</definedName>
    <definedName name="_C8_827000AusJnl">'[8]USD Recs'!$CK$32</definedName>
    <definedName name="_C8_827000AusJnlYTD">'[8]ET AU Tax Proof'!$Q$94</definedName>
    <definedName name="_C8_827000AusRTAJnl">'[8]USD Recs'!$CK$33</definedName>
    <definedName name="_C8_827000ETJnl">'[8]USD Recs'!$CL$32</definedName>
    <definedName name="_C8_827000ETJnlYTD">'[8]ET AU Tax Proof'!$P$94</definedName>
    <definedName name="_C8_827000ETRTAJnl">'[8]USD Recs'!$CL$33</definedName>
    <definedName name="_C8_827002AusJnl">'[8]USD Recs'!$CN$32</definedName>
    <definedName name="_C8_827002AusJnlYTD">'[8]ET AU Tax Proof'!$Q$95</definedName>
    <definedName name="_C8_827002AusRTAJnl">'[8]USD Recs'!$CN$33</definedName>
    <definedName name="_C8_827002ETJnl">'[8]USD Recs'!$CO$32</definedName>
    <definedName name="_C8_827002ETJnlYTD">'[8]ET AU Tax Proof'!$P$95</definedName>
    <definedName name="_C8_827002ETRTAJnl">'[8]USD Recs'!$CO$33</definedName>
    <definedName name="_C8_827005AusJnl">'[8]USD Recs'!$CT$32</definedName>
    <definedName name="_C8_827005AusJnlYTD">'[8]ET AU Tax Proof'!$Q$97</definedName>
    <definedName name="_C8_827005AusRTAJnl">'[8]USD Recs'!$CT$33</definedName>
    <definedName name="_C8_827005ETJnl">'[8]USD Recs'!$CU$32</definedName>
    <definedName name="_C8_827005ETJnlYTD">'[8]ET AU Tax Proof'!$P$97</definedName>
    <definedName name="_C8_827005ETRTAJnl">'[8]USD Recs'!$CU$33</definedName>
    <definedName name="_C8_827050APTRTAJnl">'[8]USD Recs'!$CX$34</definedName>
    <definedName name="_C8_827050AusJnl">'[8]USD Recs'!$CW$32</definedName>
    <definedName name="_C8_827050AusJnlYTD">'[8]ET AU Tax Proof'!$Q$98</definedName>
    <definedName name="_C8_827050AusRTAJnl">'[8]USD Recs'!$CW$33</definedName>
    <definedName name="_C8_827050ETJnl">'[8]USD Recs'!$CX$32</definedName>
    <definedName name="_C8_827050ETJnlYTD">'[8]ET AU Tax Proof'!$P$98</definedName>
    <definedName name="_C8_827050ETRTAJnl">'[8]USD Recs'!$CX$33</definedName>
    <definedName name="_C8_Aus_261000_CloseBal">'[8]USD Recs'!$DI$38</definedName>
    <definedName name="_C8_Aus_ReturntoAccrual_Deferred">'[8]ET AU Proof Def.'!$BJ$103</definedName>
    <definedName name="_C8_ET_220100_CloseBal">'[8]USD Recs'!$DG$38</definedName>
    <definedName name="_C8_ET_261000_CloseBal">'[8]USD Recs'!$DJ$38</definedName>
    <definedName name="_C8_ET_ReturntoAccrual_Deferred">'[8]ET AU Proof Def.'!$BA$103</definedName>
    <definedName name="_C8_ETAPT_ReturntoAccrual_Deferred">'[8]ET AU Proof Def.'!$BA$105</definedName>
    <definedName name="_PG1">[4]E049!$A$1:$I$40</definedName>
    <definedName name="_PG2">[4]E049!$A$41:$I$68</definedName>
    <definedName name="_PG3">[4]E049!$A$72:$J$86</definedName>
    <definedName name="_PG4">[4]E049!$A$87:$I$123</definedName>
    <definedName name="_PG5">[4]E049!$A$124:$J$130</definedName>
    <definedName name="_Regression_Out" hidden="1">#REF!</definedName>
    <definedName name="_Regression_X" hidden="1">#REF!</definedName>
    <definedName name="_Regression_Y" hidden="1">#REF!</definedName>
    <definedName name="_tb0204">[5]tb0204!$A$2:$F$230</definedName>
    <definedName name="_tb0205">[6]tb0204!$A$2:$F$230</definedName>
    <definedName name="_TIN1">'[9]Input Page'!$B$6</definedName>
    <definedName name="A">#REF!</definedName>
    <definedName name="AC_0199">#REF!</definedName>
    <definedName name="AC_10">#REF!</definedName>
    <definedName name="AC_1090">#REF!</definedName>
    <definedName name="AC_90">#REF!</definedName>
    <definedName name="AC_99">#REF!</definedName>
    <definedName name="AC_BUTTON">#REF!</definedName>
    <definedName name="AC_DIST">#REF!</definedName>
    <definedName name="Account_List_Joint_Venture">#REF!</definedName>
    <definedName name="Ambient_temp">'[1]#REF'!#REF!</definedName>
    <definedName name="Annual_Inflation">'[7]Negotiated Outcome'!$D$10</definedName>
    <definedName name="ANP_Deduction">'[7]Negotiated Outcome'!$F$40:$T$40</definedName>
    <definedName name="ANP_Methodology">'[7]Negotiated Outcome'!$F$25:$T$25</definedName>
    <definedName name="APPROVAL1">[10]Data!$K$23</definedName>
    <definedName name="APPROVAL2">[10]Data!$K$24</definedName>
    <definedName name="APPROVAL3">[10]Data!$K$25</definedName>
    <definedName name="AU_C8_827002">'[8]TB Inputs'!$E$486</definedName>
    <definedName name="AU_C8_827005">'[8]TB Inputs'!$E$487</definedName>
    <definedName name="AU_F7_827002">'[8]TB Inputs'!$E$491</definedName>
    <definedName name="AU_F7_827005">'[8]TB Inputs'!$E$492</definedName>
    <definedName name="AU_H8_827002">'[8]TB Inputs'!$E$496</definedName>
    <definedName name="AU_H8_827005">'[8]TB Inputs'!$E$497</definedName>
    <definedName name="AU_Q2_827002">'[8]TB Inputs'!$E$501</definedName>
    <definedName name="AU_Q2_827005">'[8]TB Inputs'!$E$502</definedName>
    <definedName name="AU_Q3_827002">'[8]TB Inputs'!$E$506</definedName>
    <definedName name="AU_Q3_827005">'[8]TB Inputs'!$E$507</definedName>
    <definedName name="AutoCAD">[1]!AutoCAD</definedName>
    <definedName name="BHP">'[1]#REF'!$F$27</definedName>
    <definedName name="BHT">'[1]#REF'!$F$26</definedName>
    <definedName name="BLANK_COVERED_NV">'[1]#REF'!$G$111</definedName>
    <definedName name="BLANK_LENGTH">'[1]#REF'!$J$13</definedName>
    <definedName name="BLANK_OD">'[1]#REF'!$F$13</definedName>
    <definedName name="blanklength">'[1]#REF'!$J$13</definedName>
    <definedName name="blankod">'[1]#REF'!$F$13</definedName>
    <definedName name="BOTTOM_RT_CHARTAREA">#REF!</definedName>
    <definedName name="BPRNo">#REF!</definedName>
    <definedName name="BR_DHC">'[10]Three Zone Tree'!#REF!</definedName>
    <definedName name="Br_Risked_Var">'[10]Three Zone Tree'!#REF!</definedName>
    <definedName name="CAP_XO_PORT">'[1]#REF'!$G$188</definedName>
    <definedName name="CARR_FL_VISCOSITY">'[1]#REF'!$I$106</definedName>
    <definedName name="CARR_FL_VOL_PREPACK">'[1]#REF'!$F$47</definedName>
    <definedName name="Carr_fl_wt_prepack">'[1]#REF'!$F$46</definedName>
    <definedName name="CARRIER_FL_WT">'[1]#REF'!$F$67</definedName>
    <definedName name="CAS_BLNK_ANNULUS">'[1]#REF'!$I$108</definedName>
    <definedName name="CAS_BLNK_VOL">'[1]#REF'!#REF!</definedName>
    <definedName name="CAS_EXT_VOL">'[1]#REF'!#REF!</definedName>
    <definedName name="CAS_ID">'[1]#REF'!$H$11</definedName>
    <definedName name="CAS_OD">'[1]#REF'!$J$11</definedName>
    <definedName name="CAS_SCR_VOL">'[1]#REF'!#REF!</definedName>
    <definedName name="CAS_WT">'[1]#REF'!$J$11</definedName>
    <definedName name="casingbreakerconc">'[1]#REF'!$K$48</definedName>
    <definedName name="casingbreakertype">'[1]#REF'!$K$47</definedName>
    <definedName name="casingcarrierconc">'[1]#REF'!$K$48</definedName>
    <definedName name="casingcarriertype">'[1]#REF'!$F$45</definedName>
    <definedName name="casingcarriervis">'[1]#REF'!$K$46</definedName>
    <definedName name="casingcarriervol">'[1]#REF'!$F$47</definedName>
    <definedName name="casingcarrierwt">'[1]#REF'!$F$46</definedName>
    <definedName name="casinggel">'[1]#REF'!$K$45</definedName>
    <definedName name="casingid">'[1]#REF'!$H$11</definedName>
    <definedName name="casinginfuserate">'[1]#REF'!$K$50</definedName>
    <definedName name="casingmixratio">'[1]#REF'!$K$44</definedName>
    <definedName name="casingod">'[1]#REF'!$F$11</definedName>
    <definedName name="casingprelbs">'[1]#REF'!$F$44</definedName>
    <definedName name="casingpumprate">'[1]#REF'!$F$50</definedName>
    <definedName name="casingrevout">'[1]#REF'!$F$79</definedName>
    <definedName name="casingslurrydens">'[1]#REF'!$F$49</definedName>
    <definedName name="casingtotalsand">'[1]#REF'!$F$78</definedName>
    <definedName name="casingtotslurryvol">'[1]#REF'!$F$48</definedName>
    <definedName name="casingwt">'[1]#REF'!$J$11</definedName>
    <definedName name="cfax">'[11]info page'!$C$11</definedName>
    <definedName name="Checksums">#REF!</definedName>
    <definedName name="chksum">#REF!</definedName>
    <definedName name="CIR_RATE_RESTRESS">'[1]#REF'!$I$109</definedName>
    <definedName name="circsqz">'[1]#REF'!$K$69</definedName>
    <definedName name="Closure">#REF!</definedName>
    <definedName name="Comments">#REF!</definedName>
    <definedName name="Company" localSheetId="0">'[12]Input Page'!$B$5</definedName>
    <definedName name="Company">'[9]Input Page'!$B$5</definedName>
    <definedName name="Company1">'[9]Input Page'!$B$5</definedName>
    <definedName name="Company3">'[13]Input Page'!$B$5</definedName>
    <definedName name="CompanyName">[14]Summary!$B$1</definedName>
    <definedName name="compfluidtype">'[1]#REF'!$L$26</definedName>
    <definedName name="compfluidwt">'[1]#REF'!$L$27</definedName>
    <definedName name="COMPL_FL_VOL">'[1]#REF'!$F$68</definedName>
    <definedName name="COMPL_FL_WT">'[1]#REF'!$K$27</definedName>
    <definedName name="COP_Deduction">'[7]Negotiated Outcome'!$F$39:$T$39</definedName>
    <definedName name="COP_Methodology">'[7]Negotiated Outcome'!$F$26:$T$26</definedName>
    <definedName name="COP_WI">'[7]Negotiated Outcome'!$G$7</definedName>
    <definedName name="county">'[11]info page'!$C$23</definedName>
    <definedName name="cphone">'[11]info page'!$C$9</definedName>
    <definedName name="crep">'[11]info page'!$C$13</definedName>
    <definedName name="CU.FT.">'[1]#REF'!$E$23</definedName>
    <definedName name="cubicfootperfoot">'[1]#REF'!$J$20</definedName>
    <definedName name="CurrentYearEnd">'[8]TB Inputs'!$E$4</definedName>
    <definedName name="customer">'[11]info page'!$C$7</definedName>
    <definedName name="customerrep">'[1]#REF'!$E$6</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'[9]Input Page'!$B$7</definedName>
    <definedName name="date1">'[13]Input Page'!$B$7</definedName>
    <definedName name="date2">'[15]Input Page'!$B$7</definedName>
    <definedName name="Days_in_Year">365</definedName>
    <definedName name="DEPTH_TAGGED_PREPACK">'[1]#REF'!$F$80</definedName>
    <definedName name="DEVIATION">'[1]#REF'!$F$24</definedName>
    <definedName name="Discount_Rate">'[7]Negotiated Outcome'!$D$11</definedName>
    <definedName name="district">#REF!</definedName>
    <definedName name="DIV_MIX_RATIO">'[1]#REF'!$K$55</definedName>
    <definedName name="diverterbreakerconc">'[1]#REF'!$K$59</definedName>
    <definedName name="diverterbreakertype">'[1]#REF'!$K$58</definedName>
    <definedName name="divertercarriervis">'[1]#REF'!$K$56</definedName>
    <definedName name="divertercarrierwt">'[1]#REF'!$K$57</definedName>
    <definedName name="diverterfiltered">'[1]#REF'!$F$59</definedName>
    <definedName name="diverterlbs">'[1]#REF'!$F$56</definedName>
    <definedName name="divertermixratio">'[1]#REF'!$K$55</definedName>
    <definedName name="divertersheared">'[1]#REF'!$F$58</definedName>
    <definedName name="divertertype">'[1]#REF'!$F$55</definedName>
    <definedName name="divertervol">'[1]#REF'!$F$57</definedName>
    <definedName name="DJMApproval">[10]Data!$Q$2:$U$20</definedName>
    <definedName name="DJMCompleteIntan">[10]Data!$C$35</definedName>
    <definedName name="DJMCompleteTan">[10]Data!$C$34</definedName>
    <definedName name="DJMDATE">[10]Data!$B$2</definedName>
    <definedName name="DJMDistribution">[10]Data!$J$2:$N$20</definedName>
    <definedName name="DJMDrillIntan">[10]Data!$C$31</definedName>
    <definedName name="DJMDrillTan">[10]Data!$C$30</definedName>
    <definedName name="DJMFacilityIntan">[10]Data!$C$37</definedName>
    <definedName name="DJMFacilityTan">[10]Data!$C$36</definedName>
    <definedName name="DJMFENGINEER">[10]Data!$B$20</definedName>
    <definedName name="DJMField">[10]Data!$B$5</definedName>
    <definedName name="DJMGEOLOGIST">[10]Data!$B$16</definedName>
    <definedName name="DJMGEOPHYSICIST">[10]Data!$B$15</definedName>
    <definedName name="DJMgwi">[10]Data!$B$11</definedName>
    <definedName name="DJMINVENTORY">[10]Data!$H$14</definedName>
    <definedName name="DJMLand">[10]Data!$C$28</definedName>
    <definedName name="DJMLANDMAN">[10]Data!$B$18</definedName>
    <definedName name="DJMLevelAuthority">[10]Data!$H$13</definedName>
    <definedName name="DJMLocation">[16]Data!$B$7</definedName>
    <definedName name="DJMnri">[10]Data!$B$12</definedName>
    <definedName name="DJMPENGINEER">[10]Data!$B$19</definedName>
    <definedName name="DJMProposal">[10]Data!$B$4</definedName>
    <definedName name="DJMRENGINEER">[10]Data!$B$17</definedName>
    <definedName name="DJMSeismic">[10]Data!$C$29</definedName>
    <definedName name="DJMSuspendIntan">[10]Data!$C$33</definedName>
    <definedName name="DJMSuspendTan">[10]Data!$C$32</definedName>
    <definedName name="DJMTeam">[10]Data!$B$14</definedName>
    <definedName name="DJMWell">[10]Data!$B$6</definedName>
    <definedName name="draw_blanks">[0]!draw_blanks</definedName>
    <definedName name="draw_linerfirst">[0]!draw_linerfirst</definedName>
    <definedName name="draw_linersecond">[0]!draw_linersecond</definedName>
    <definedName name="draw_miscellaneous">[0]!draw_miscellaneous</definedName>
    <definedName name="draw_productionfirst">[0]!draw_productionfirst</definedName>
    <definedName name="draw_productionsecond">[0]!draw_productionsecond</definedName>
    <definedName name="draw_quantum">[0]!draw_quantum</definedName>
    <definedName name="draw_screens">[0]!draw_screens</definedName>
    <definedName name="draw_shearsubs">[0]!draw_shearsubs</definedName>
    <definedName name="draw_sump">[0]!draw_sump</definedName>
    <definedName name="drawblanks">[0]!drawblanks</definedName>
    <definedName name="drawlinerfirst">[0]!drawlinerfirst</definedName>
    <definedName name="drawlinersecond">[0]!drawlinersecond</definedName>
    <definedName name="drawmiscellaneous">[0]!drawmiscellaneous</definedName>
    <definedName name="drawproductionfirst">[0]!drawproductionfirst</definedName>
    <definedName name="drawproductionsecond">[0]!drawproductionsecond</definedName>
    <definedName name="drawquantum">[0]!drawquantum</definedName>
    <definedName name="drawscreens">[0]!drawscreens</definedName>
    <definedName name="drawshearsubs">[0]!drawshearsubs</definedName>
    <definedName name="drawsump">[0]!drawsump</definedName>
    <definedName name="dummy">#REF!</definedName>
    <definedName name="ECON_GUR">#REF!</definedName>
    <definedName name="Est_Tax">'[7]Negotiated Outcome'!$G$8</definedName>
    <definedName name="ET_C8_827002">'[8]TB Inputs'!$E$460</definedName>
    <definedName name="ET_C8_827005">'[8]TB Inputs'!$E$461</definedName>
    <definedName name="ET_C8_TaxPayable">'[8]ET AU Tax Proof'!$P$58</definedName>
    <definedName name="ET_F7_827002">'[8]TB Inputs'!$E$465</definedName>
    <definedName name="ET_F7_827005">'[8]TB Inputs'!$E$466</definedName>
    <definedName name="ET_H8_827002">'[8]TB Inputs'!$E$470</definedName>
    <definedName name="ET_H8_827005">'[8]TB Inputs'!$E$471</definedName>
    <definedName name="ET_Q2_827002">'[8]TB Inputs'!$E$475</definedName>
    <definedName name="ET_Q2_827005">'[8]TB Inputs'!$E$476</definedName>
    <definedName name="ET_Q3_827002">'[8]TB Inputs'!$E$480</definedName>
    <definedName name="ET_Q3_827005">'[8]TB Inputs'!$E$481</definedName>
    <definedName name="ExchangeRate">[17]Parameters!$E$6</definedName>
    <definedName name="EXCHRate">[14]Summary!$B$9</definedName>
    <definedName name="EXT_LENGTH">'[1]#REF'!#REF!</definedName>
    <definedName name="F7_182100AusJnl">'[8]USD Recs'!$EC$32</definedName>
    <definedName name="F7_182100AusJnlYTD">'[8]ET AU Tax Proof'!$U$99</definedName>
    <definedName name="F7_182100AusRTAJnl">'[8]USD Recs'!$EC$33</definedName>
    <definedName name="F7_182101AusJnl">'[8]USD Recs'!$EF$32</definedName>
    <definedName name="F7_182101AusJnlYTD">'[8]ET AU Tax Proof'!$U$100</definedName>
    <definedName name="F7_182101AusRTAJnl">'[8]USD Recs'!$EF$33</definedName>
    <definedName name="F7_220100_CloseBal">'[8]USD Recs'!$EJ$38</definedName>
    <definedName name="F7_220100_OpenBal">'[8]Rollover Data'!$Y$100</definedName>
    <definedName name="F7_220100APTJnlYTD">'[8]USD Recs'!$EJ$13</definedName>
    <definedName name="F7_220100APTRTAJnl">'[8]USD Recs'!$EJ$34</definedName>
    <definedName name="F7_220100ETJnl">'[8]USD Recs'!$EJ$32</definedName>
    <definedName name="F7_220100ETJnlYTD">'[8]ET AU Tax Proof'!$T$101</definedName>
    <definedName name="F7_220100ETRTAJnl">'[8]USD Recs'!$EJ$33</definedName>
    <definedName name="F7_261000_OpenBal">'[8]Rollover Data'!$Y$101</definedName>
    <definedName name="F7_261000APTJnlYTD">'[8]USD Recs'!$EM$13</definedName>
    <definedName name="F7_261000APTRTAJnl">'[8]USD Recs'!$EM$34</definedName>
    <definedName name="F7_261000AusJnl">'[8]USD Recs'!$EL$32</definedName>
    <definedName name="F7_261000AusJnlYTD">'[8]ET AU Tax Proof'!$U$102</definedName>
    <definedName name="F7_261000AusRTAJnl">'[8]USD Recs'!$EL$33</definedName>
    <definedName name="F7_261000ETJnl">'[8]USD Recs'!$EM$32</definedName>
    <definedName name="F7_261000ETJnlYTD">'[8]ET AU Tax Proof'!$T$102</definedName>
    <definedName name="F7_261000ETRTAJnl">'[8]USD Recs'!$EM$33</definedName>
    <definedName name="F7_827000APTRTAJnl">'[8]USD Recs'!$DO$34</definedName>
    <definedName name="F7_827000AusJnl">'[8]USD Recs'!$DN$32</definedName>
    <definedName name="F7_827000AusJnlYTD">'[8]ET AU Tax Proof'!$U$94</definedName>
    <definedName name="F7_827000AusRTAJnl">'[8]USD Recs'!$DN$33</definedName>
    <definedName name="F7_827000ETJnl">'[8]USD Recs'!$DO$32</definedName>
    <definedName name="F7_827000ETJnlYTD">'[8]ET AU Tax Proof'!$T$94</definedName>
    <definedName name="F7_827000ETRTAJnl">'[8]USD Recs'!$DO$33</definedName>
    <definedName name="F7_827002AusJnl">'[8]USD Recs'!$DQ$32</definedName>
    <definedName name="F7_827002AusJnlYTD">'[8]ET AU Tax Proof'!$U$95</definedName>
    <definedName name="F7_827002AusRTAJnl">'[8]USD Recs'!$DQ$33</definedName>
    <definedName name="F7_827002ETJnl">'[8]USD Recs'!$DR$32</definedName>
    <definedName name="F7_827002ETJnlYTD">'[8]ET AU Tax Proof'!$T$95</definedName>
    <definedName name="F7_827002ETRTAJnl">'[8]USD Recs'!$DR$33</definedName>
    <definedName name="F7_827005AusJnl">'[8]USD Recs'!$DW$32</definedName>
    <definedName name="F7_827005AusJnlYTD">'[8]ET AU Tax Proof'!$U$97</definedName>
    <definedName name="F7_827005AusRTAJnl">'[8]USD Recs'!$DW$33</definedName>
    <definedName name="F7_827005ETJnl">'[8]USD Recs'!$DX$32</definedName>
    <definedName name="F7_827005ETJnlYTD">'[8]ET AU Tax Proof'!$T$97</definedName>
    <definedName name="F7_827005ETRTAJnl">'[8]USD Recs'!$DX$33</definedName>
    <definedName name="F7_827050APTRTAJnl">'[8]USD Recs'!$EA$34</definedName>
    <definedName name="F7_827050AusJnl">'[8]USD Recs'!$DZ$32</definedName>
    <definedName name="F7_827050AusJnlYTD">'[8]ET AU Tax Proof'!$U$98</definedName>
    <definedName name="F7_827050AusRTAJnl">'[8]USD Recs'!$DZ$33</definedName>
    <definedName name="F7_827050ETJnl">'[8]USD Recs'!$EA$32</definedName>
    <definedName name="F7_827050ETJnlYTD">'[8]ET AU Tax Proof'!$T$98</definedName>
    <definedName name="F7_827050ETRTAJnl">'[8]USD Recs'!$EA$33</definedName>
    <definedName name="F7_Aus_261000_CloseBal">'[8]USD Recs'!$EL$38</definedName>
    <definedName name="F7_Aus_261000_OpenBal">'[8]Rollover Data'!$Y$102</definedName>
    <definedName name="F7_Aus_ReturntoAccrual_Deferred">'[8]ET AU Proof Def.'!$BZ$103</definedName>
    <definedName name="F7_ET_261000_CloseBal">'[8]USD Recs'!$EM$38</definedName>
    <definedName name="F7_ET_261000_OpenBal">'[8]Rollover Data'!$Y$103</definedName>
    <definedName name="F7_ET_ReturntoAccrual_Deferred">'[8]ET AU Proof Def.'!$BQ$103</definedName>
    <definedName name="F7_ET_TaxPayable">'[8]ET AU Tax Proof'!$T$58</definedName>
    <definedName name="F7_ETAPT_ReturntoAccrual_Deferred">'[8]ET AU Proof Def.'!$BQ$105</definedName>
    <definedName name="ff">[0]!ff</definedName>
    <definedName name="fff">[0]!fff</definedName>
    <definedName name="Field">#REF!</definedName>
    <definedName name="filtered">'[1]#REF'!$F$37</definedName>
    <definedName name="FirstInputCell">#REF!</definedName>
    <definedName name="FORMS">#REF!</definedName>
    <definedName name="fracgrad">'[1]#REF'!$L$24</definedName>
    <definedName name="fracpress">'[1]#REF'!$L$25</definedName>
    <definedName name="FT_01">#REF!</definedName>
    <definedName name="FT_0199">#REF!</definedName>
    <definedName name="FT_10">#REF!</definedName>
    <definedName name="FT_1090">#REF!</definedName>
    <definedName name="FT_90">#REF!</definedName>
    <definedName name="FT_99">#REF!</definedName>
    <definedName name="FT_AC_RF_DIST">#REF!</definedName>
    <definedName name="FT_AC_RF_MAP_PT">#REF!</definedName>
    <definedName name="FT_BUTTON">#REF!</definedName>
    <definedName name="FT_DIST">#REF!</definedName>
    <definedName name="FX">'[8]TB Inputs'!$E$5</definedName>
    <definedName name="GEO_GUR">#REF!</definedName>
    <definedName name="ggg">[0]!ggg</definedName>
    <definedName name="GP_EXT_OD">'[1]#REF'!$F$15</definedName>
    <definedName name="GP_MIX_RATIO">'[1]#REF'!$K$64</definedName>
    <definedName name="GP_SLURRY_VOL">'[1]#REF'!$F$69</definedName>
    <definedName name="gpbreakerconc">'[1]#REF'!$K$68</definedName>
    <definedName name="gpbreakertype">'[1]#REF'!$K$67</definedName>
    <definedName name="gpcarriertype">'[1]#REF'!$F$66</definedName>
    <definedName name="gpcarriervis">'[1]#REF'!$K$66</definedName>
    <definedName name="gpcarriervol">'[1]#REF'!$F$69</definedName>
    <definedName name="gpcarrierwt">'[1]#REF'!$F$67</definedName>
    <definedName name="gpextlength">'[1]#REF'!$J$15</definedName>
    <definedName name="gpextod">'[1]#REF'!$F$15</definedName>
    <definedName name="gpgel">'[1]#REF'!$K$65</definedName>
    <definedName name="gpinfuserate">'[1]#REF'!$K$71</definedName>
    <definedName name="gplbs">'[1]#REF'!$F$64</definedName>
    <definedName name="gpmixratio">'[1]#REF'!$K$64</definedName>
    <definedName name="gppumprate">'[1]#REF'!$F$71</definedName>
    <definedName name="gpslurrydens">'[1]#REF'!$F$70</definedName>
    <definedName name="gptotalslurryvol">'[1]#REF'!#REF!</definedName>
    <definedName name="GRAPH_TITLE">#REF!</definedName>
    <definedName name="GRAPH9">#REF!</definedName>
    <definedName name="GRAVEL_IN_CSG.">'[1]#REF'!XEH1048239</definedName>
    <definedName name="gravelsize">'[1]#REF'!$F$65</definedName>
    <definedName name="GRID">#REF!</definedName>
    <definedName name="GRID9">#REF!</definedName>
    <definedName name="GUR_DIST">#REF!</definedName>
    <definedName name="GUR_GRAPH9">#REF!</definedName>
    <definedName name="GUR_MAP_PT">#REF!</definedName>
    <definedName name="GUR_MEAN_PT">#REF!</definedName>
    <definedName name="H8_182100AusJnl">'[8]USD Recs'!$Q$32</definedName>
    <definedName name="H8_182100AusJnlYTD">'[8]ET AU Tax Proof'!$E$99</definedName>
    <definedName name="H8_182100AusRTAJnl">'[8]USD Recs'!$Q$33</definedName>
    <definedName name="H8_182101AusJnl">'[8]USD Recs'!$T$32</definedName>
    <definedName name="H8_182101AusJnlYTD">'[8]ET AU Tax Proof'!$E$100</definedName>
    <definedName name="H8_182101AusRTAJnl">'[8]USD Recs'!$T$33</definedName>
    <definedName name="H8_220100_CloseBal">'[8]USD Recs'!$X$38</definedName>
    <definedName name="H8_220100_OpenBal">'[8]Rollover Data'!$E$100</definedName>
    <definedName name="H8_220100APTJnlYTD">'[8]USD Recs'!$X$13</definedName>
    <definedName name="H8_220100APTRTAJnl">'[8]USD Recs'!$X$34</definedName>
    <definedName name="H8_220100ETJnl">'[8]USD Recs'!$X$32</definedName>
    <definedName name="H8_220100ETJnlYTD">'[8]ET AU Tax Proof'!$D$101</definedName>
    <definedName name="H8_220100ETRTAJnl">'[8]USD Recs'!$X$33</definedName>
    <definedName name="H8_261000_OpenBal">'[8]Rollover Data'!$E$101</definedName>
    <definedName name="H8_261000APTJnlYTD">'[8]USD Recs'!$AA$13</definedName>
    <definedName name="H8_261000APTRTAJnl">'[8]USD Recs'!$AA$34</definedName>
    <definedName name="H8_261000AusJnl">'[8]USD Recs'!$Z$32</definedName>
    <definedName name="H8_261000AusJnlYTD">'[8]ET AU Tax Proof'!$E$102</definedName>
    <definedName name="H8_261000AusRTAJnl">'[8]USD Recs'!$Z$33</definedName>
    <definedName name="H8_261000ETJnl">'[8]USD Recs'!$AA$32</definedName>
    <definedName name="H8_261000ETJnlYTD">'[8]ET AU Tax Proof'!$D$102</definedName>
    <definedName name="H8_261000ETRTAJnl">'[8]USD Recs'!$AA$33</definedName>
    <definedName name="H8_261000HOJnl">'[8]TB Inputs'!$E$453</definedName>
    <definedName name="H8_827000APTRTAJnl">'[8]USD Recs'!$C$34</definedName>
    <definedName name="H8_827000AusJnl">'[8]USD Recs'!$B$32</definedName>
    <definedName name="H8_827000AusJnlYTD">'[8]ET AU Tax Proof'!$E$94</definedName>
    <definedName name="H8_827000AusRTAJnl">'[8]USD Recs'!$B$33</definedName>
    <definedName name="H8_827000ETJnl">'[8]USD Recs'!$C$32</definedName>
    <definedName name="H8_827000ETJnlYTD">'[8]ET AU Tax Proof'!$D$94</definedName>
    <definedName name="H8_827000ETRTAJnl">'[8]USD Recs'!$C$33</definedName>
    <definedName name="H8_827002AusJnl">'[8]USD Recs'!$E$32</definedName>
    <definedName name="H8_827002AusJnlYTD">'[8]ET AU Tax Proof'!$E$95</definedName>
    <definedName name="H8_827002AusRTAJnl">'[8]USD Recs'!$E$33</definedName>
    <definedName name="H8_827002ETJnl">'[8]USD Recs'!$F$32</definedName>
    <definedName name="H8_827002ETJnlYTD">'[8]ET AU Tax Proof'!$D$95</definedName>
    <definedName name="H8_827002ETRTAJnl">'[8]USD Recs'!$F$33</definedName>
    <definedName name="H8_827005AusJnl">'[8]USD Recs'!$K$32</definedName>
    <definedName name="H8_827005AusJnlYTD">'[8]ET AU Tax Proof'!$E$97</definedName>
    <definedName name="H8_827005AusRTAJnl">'[8]USD Recs'!$K$33</definedName>
    <definedName name="H8_827005ETJnl">'[8]USD Recs'!$L$32</definedName>
    <definedName name="H8_827005ETJnlYTD">'[8]ET AU Tax Proof'!$D$97</definedName>
    <definedName name="H8_827005ETRTAJnl">'[8]USD Recs'!$L$33</definedName>
    <definedName name="H8_827050APTRTAJnl">'[8]USD Recs'!$O$34</definedName>
    <definedName name="H8_827050AusJnl">'[8]USD Recs'!$N$32</definedName>
    <definedName name="H8_827050AusJnlYTD">'[8]ET AU Tax Proof'!$E$98</definedName>
    <definedName name="H8_827050AusRTAJnl">'[8]USD Recs'!$N$33</definedName>
    <definedName name="H8_827050ETJnl">'[8]USD Recs'!$O$32</definedName>
    <definedName name="H8_827050ETJnlYTD">'[8]ET AU Tax Proof'!$D$98</definedName>
    <definedName name="H8_827050ETRTAJnl">'[8]USD Recs'!$O$33</definedName>
    <definedName name="H8_Aus_261000_CloseBal">'[8]USD Recs'!$Z$38</definedName>
    <definedName name="H8_Aus_261000_OpenBal">'[8]Rollover Data'!$E$102</definedName>
    <definedName name="H8_Aus_ReturntoAccrual_Deferred">'[8]ET AU Proof Def.'!$N$103</definedName>
    <definedName name="H8_ET_220100_CloseBal">'[8]USD Recs'!$X$38</definedName>
    <definedName name="H8_ET_261000_CloseBal">'[8]USD Recs'!$AA$38</definedName>
    <definedName name="H8_ET_261000_OpenBal">'[8]Rollover Data'!$E$103</definedName>
    <definedName name="H8_ET_ReturntoAccrual_Deferred">'[8]ET AU Proof Def.'!$E$103</definedName>
    <definedName name="H8_ET_TaxPayable">'[8]ET AU Tax Proof'!$D$58</definedName>
    <definedName name="H8_ETAPT_ReturntoAccrual_Deferred">'[8]ET AU Proof Def.'!$E$105</definedName>
    <definedName name="H8_HO_Profitbeforetax">'[8]TB Inputs'!$E$445</definedName>
    <definedName name="HydrocarbonType">[18]Saleables!#REF!</definedName>
    <definedName name="I.S" localSheetId="0">#REF!</definedName>
    <definedName name="I.S">#REF!</definedName>
    <definedName name="impdwg">[1]!impdwg</definedName>
    <definedName name="INFUSER_RATE">'[1]#REF'!$F$71</definedName>
    <definedName name="INFUSER_RATE_PREPACK">'[1]#REF'!$F$50</definedName>
    <definedName name="inpOrg">#REF!</definedName>
    <definedName name="InpScenario">#REF!</definedName>
    <definedName name="InpTime">#REF!</definedName>
    <definedName name="Insert_New_Page">[1]!Insert_New_Page</definedName>
    <definedName name="Instruc1">[19]Instructions!#REF!</definedName>
    <definedName name="isip">'[1]#REF'!$F$28</definedName>
    <definedName name="Job_Masters">#REF!</definedName>
    <definedName name="Job_Type">#REF!</definedName>
    <definedName name="JobType">#REF!</definedName>
    <definedName name="JVTB0204">[20]jvtb0204!$A$2:$F$120</definedName>
    <definedName name="LastYearEnd">'[8]TB Inputs'!$E$3</definedName>
    <definedName name="lease">'[11]info page'!$C$19</definedName>
    <definedName name="Liquid_Production_Profile">'[7]Negotiated Outcome'!$F$31:$T$31</definedName>
    <definedName name="Loadarea">#REF!</definedName>
    <definedName name="LoadArea1">#REF!</definedName>
    <definedName name="LoadArea2">#REF!</definedName>
    <definedName name="lodfluiy">[21]tb0204!$A$2:$F$230</definedName>
    <definedName name="LP">[22]Offshore_Melancon!$IP$8175</definedName>
    <definedName name="Macro2">[1]!Macro2</definedName>
    <definedName name="Macro22">[1]!Macro22</definedName>
    <definedName name="mark">#REF!</definedName>
    <definedName name="mark1">#REF!</definedName>
    <definedName name="mark2">#REF!</definedName>
    <definedName name="MAXRES">#REF!</definedName>
    <definedName name="MAXRISKRES">#REF!</definedName>
    <definedName name="MEAN_AC">#REF!</definedName>
    <definedName name="MEAN_FT">#REF!</definedName>
    <definedName name="MEAN_RF">#REF!</definedName>
    <definedName name="MINRES">#REF!</definedName>
    <definedName name="MINRISKRES">#REF!</definedName>
    <definedName name="MLRES">#REF!</definedName>
    <definedName name="Module1.draw_productionfirst">[0]!Module1.draw_productionfirst</definedName>
    <definedName name="Module1.draw_productionsecond">[0]!Module1.draw_productionsecond</definedName>
    <definedName name="Module4.drawblanks">[0]!Module4.drawblanks</definedName>
    <definedName name="Module4.drawlinerfirst">[0]!Module4.drawlinerfirst</definedName>
    <definedName name="Module4.drawlinersecond">[0]!Module4.drawlinersecond</definedName>
    <definedName name="Module4.drawmiscellaneous">[0]!Module4.drawmiscellaneous</definedName>
    <definedName name="Module4.drawproductionfirst">[0]!Module4.drawproductionfirst</definedName>
    <definedName name="Module4.drawproductionsecond">[0]!Module4.drawproductionsecond</definedName>
    <definedName name="Module4.drawquantum">[0]!Module4.drawquantum</definedName>
    <definedName name="Module4.drawscreens">[0]!Module4.drawscreens</definedName>
    <definedName name="Module4.drawshearsubs">[0]!Module4.drawshearsubs</definedName>
    <definedName name="Module4.drawsump">[0]!Module4.drawsump</definedName>
    <definedName name="Module4.textfive">[0]!Module4.textfive</definedName>
    <definedName name="Module4.textfivehalf">[0]!Module4.textfivehalf</definedName>
    <definedName name="Module4.textninefiveeightfourfirst">[0]!Module4.textninefiveeightfourfirst</definedName>
    <definedName name="Module4.textninefiveeightfoursecond">[0]!Module4.textninefiveeightfoursecond</definedName>
    <definedName name="Module4.textninefiveeightsixfirst">[0]!Module4.textninefiveeightsixfirst</definedName>
    <definedName name="Module4.textninefiveeightsixsecond">[0]!Module4.textninefiveeightsixsecond</definedName>
    <definedName name="Module4.textsevenfiveeightfour">[0]!Module4.textsevenfiveeightfour</definedName>
    <definedName name="Module4.textsevenfiveeightthree">[0]!Module4.textsevenfiveeightthree</definedName>
    <definedName name="Module4.textsevenfour">[0]!Module4.textsevenfour</definedName>
    <definedName name="Module4.textseventhree">[0]!Module4.textseventhree</definedName>
    <definedName name="MULE_SHOE_DEPTH">'[1]#REF'!$F$182</definedName>
    <definedName name="NET_PERFS">'[1]#REF'!$F$20</definedName>
    <definedName name="netperf">'[1]#REF'!$F$20</definedName>
    <definedName name="NH4CL">'[1]#REF'!#REF!</definedName>
    <definedName name="No">'[23]BPR LOG'!$A:$A</definedName>
    <definedName name="ONE" localSheetId="0">#REF!</definedName>
    <definedName name="ONE">#REF!</definedName>
    <definedName name="Org">#REF!</definedName>
    <definedName name="Percentage_Interest_EG5">'[9]ATT Summary 2018 BU'!$D$9</definedName>
    <definedName name="PERF_BOTTOM">'[1]#REF'!$H$19</definedName>
    <definedName name="PERF_SLURRY">'[1]#REF'!$H$198</definedName>
    <definedName name="PERF_TOP">'[1]#REF'!$F$19</definedName>
    <definedName name="PERF_VOL">'[1]#REF'!$J$12</definedName>
    <definedName name="perfbottom">'[1]#REF'!$H$19</definedName>
    <definedName name="perftop">'[1]#REF'!$F$19</definedName>
    <definedName name="pick_5_system">[0]!pick_5_system</definedName>
    <definedName name="pick_512_system">[0]!pick_512_system</definedName>
    <definedName name="pick_758x314_system">[0]!pick_758x314_system</definedName>
    <definedName name="pick_758x4_system">[0]!pick_758x4_system</definedName>
    <definedName name="pick_7x314_system">[0]!pick_7x314_system</definedName>
    <definedName name="pick_7x4_system">[0]!pick_7x4_system</definedName>
    <definedName name="pick_blanks">[0]!pick_blanks</definedName>
    <definedName name="pick_liner">[0]!pick_liner</definedName>
    <definedName name="pick_liner2">[0]!pick_liner2</definedName>
    <definedName name="pick_miscellaneous">[0]!pick_miscellaneous</definedName>
    <definedName name="pick_quantum">[0]!pick_quantum</definedName>
    <definedName name="pick_screens">[0]!pick_screens</definedName>
    <definedName name="pick_shearsubs">[0]!pick_shearsubs</definedName>
    <definedName name="pick_sump">[0]!pick_sump</definedName>
    <definedName name="pick1_958x475_system">[0]!pick1_958x475_system</definedName>
    <definedName name="pick1_958x6_system">[0]!pick1_958x6_system</definedName>
    <definedName name="pick1_production">[0]!pick1_production</definedName>
    <definedName name="pick2_958x475_system">[0]!pick2_958x475_system</definedName>
    <definedName name="pick2_958x6_system">[0]!pick2_958x6_system</definedName>
    <definedName name="pick2_production">[0]!pick2_production</definedName>
    <definedName name="pickle">'[1]#REF'!$F$34</definedName>
    <definedName name="postgpstim">'[1]#REF'!$F$36</definedName>
    <definedName name="prcons">#REF!</definedName>
    <definedName name="pregpstim">'[1]#REF'!$F$35</definedName>
    <definedName name="PREPACK_MIX_RATIO">'[1]#REF'!$K$44</definedName>
    <definedName name="PrimaryApp">[18]Saleables!#REF!</definedName>
    <definedName name="_xlnm.Print_Area" localSheetId="0">'APT 2019'!$A$3:$S$234</definedName>
    <definedName name="_xlnm.Print_Area">#REF!</definedName>
    <definedName name="Print_Area_MI" localSheetId="0">#REF!</definedName>
    <definedName name="Print_Area_MI">#REF!</definedName>
    <definedName name="probability">#REF!</definedName>
    <definedName name="production">[0]!production</definedName>
    <definedName name="Prospect_Name">#REF!</definedName>
    <definedName name="ProtectArea">#REF!</definedName>
    <definedName name="q">'[24]info page'!$C$19</definedName>
    <definedName name="Q2_182100AusJnl">'[8]USD Recs'!$AT$32</definedName>
    <definedName name="Q2_182100AusJnlYTD">'[8]ET AU Tax Proof'!$I$99</definedName>
    <definedName name="Q2_182100AusRTAJnl">'[8]USD Recs'!$AT$33</definedName>
    <definedName name="Q2_182101AusJnl">'[8]USD Recs'!$AW$32</definedName>
    <definedName name="Q2_182101AusJnlYTD">'[8]ET AU Tax Proof'!$I$100</definedName>
    <definedName name="Q2_182101AusRTAJnl">'[8]USD Recs'!$AW$33</definedName>
    <definedName name="Q2_220100_CloseBal">'[8]USD Recs'!$BA$38</definedName>
    <definedName name="Q2_220100_OpenBal">'[8]Rollover Data'!$J$100</definedName>
    <definedName name="Q2_220100APTJnlYTD">'[8]USD Recs'!$BA$13</definedName>
    <definedName name="Q2_220100APTRTAJnl">'[8]USD Recs'!$BA$34</definedName>
    <definedName name="Q2_220100ETJnl">'[8]USD Recs'!$BA$32</definedName>
    <definedName name="Q2_220100ETJnlYTD">'[8]ET AU Tax Proof'!$H$101</definedName>
    <definedName name="Q2_220100ETRTAJnl">'[8]USD Recs'!$BA$33</definedName>
    <definedName name="Q2_261000_OpenBal">'[8]Rollover Data'!$J$101</definedName>
    <definedName name="Q2_261000APTJnlYTD">'[8]USD Recs'!$BD$13</definedName>
    <definedName name="Q2_261000APTRTAJnl">'[8]USD Recs'!$BD$34</definedName>
    <definedName name="Q2_261000AusJnl">'[8]USD Recs'!$BC$32</definedName>
    <definedName name="Q2_261000AusJnlYTD">'[8]ET AU Tax Proof'!$I$102</definedName>
    <definedName name="Q2_261000AusRTAJnl">'[8]USD Recs'!$BC$33</definedName>
    <definedName name="Q2_261000ETJnl">'[8]USD Recs'!$BD$32</definedName>
    <definedName name="Q2_261000ETJnlYTD">'[8]ET AU Tax Proof'!$H$102</definedName>
    <definedName name="Q2_261000ETRTAJnl">'[8]USD Recs'!$BD$33</definedName>
    <definedName name="Q2_261000HOJnl">'[8]TB Inputs'!$J$453</definedName>
    <definedName name="Q2_827000APTRTAJnl">'[8]USD Recs'!$AF$34</definedName>
    <definedName name="Q2_827000AusJnl">'[8]USD Recs'!$AE$32</definedName>
    <definedName name="Q2_827000AusJnlYTD">'[8]ET AU Tax Proof'!$I$94</definedName>
    <definedName name="Q2_827000AusRTAJnl">'[8]USD Recs'!$AE$33</definedName>
    <definedName name="Q2_827000ETJnl">'[8]USD Recs'!$AF$32</definedName>
    <definedName name="Q2_827000ETJnlYTD">'[8]ET AU Tax Proof'!$H$94</definedName>
    <definedName name="Q2_827000ETRTAJnl">'[8]USD Recs'!$AF$33</definedName>
    <definedName name="Q2_827002AusJnl">'[8]USD Recs'!$AH$32</definedName>
    <definedName name="Q2_827002AusJnlYTD">'[8]ET AU Tax Proof'!$I$95</definedName>
    <definedName name="Q2_827002AusRTAJnl">'[8]USD Recs'!$AH$33</definedName>
    <definedName name="Q2_827002ETJnl">'[8]USD Recs'!$AI$32</definedName>
    <definedName name="Q2_827002ETJnlYTD">'[8]ET AU Tax Proof'!$H$95</definedName>
    <definedName name="Q2_827002ETRTAJnl">'[8]USD Recs'!$AI$33</definedName>
    <definedName name="Q2_827005AusJnl">'[8]USD Recs'!$AN$32</definedName>
    <definedName name="Q2_827005AusJnlYTD">'[8]ET AU Tax Proof'!$I$97</definedName>
    <definedName name="Q2_827005AusRTAJnl">'[8]USD Recs'!$AN$33</definedName>
    <definedName name="Q2_827005ETJnl">'[8]USD Recs'!$AO$32</definedName>
    <definedName name="Q2_827005ETJnlYTD">'[8]ET AU Tax Proof'!$H$97</definedName>
    <definedName name="Q2_827005ETRTAJnl">'[8]USD Recs'!$AO$33</definedName>
    <definedName name="Q2_827050APTRTAJnl">'[8]USD Recs'!$AR$34</definedName>
    <definedName name="Q2_827050AusJnl">'[8]USD Recs'!$AQ$32</definedName>
    <definedName name="Q2_827050AusJnlYTD">'[8]ET AU Tax Proof'!$I$98</definedName>
    <definedName name="Q2_827050AusRTAJnl">'[8]USD Recs'!$AQ$33</definedName>
    <definedName name="Q2_827050ETJnl">'[8]USD Recs'!$AR$32</definedName>
    <definedName name="Q2_827050ETJnlYTD">'[8]ET AU Tax Proof'!$H$98</definedName>
    <definedName name="Q2_827050ETRTAJnl">'[8]USD Recs'!$AR$33</definedName>
    <definedName name="Q2_Aus_261000_CloseBal">'[8]USD Recs'!$BC$38</definedName>
    <definedName name="Q2_Aus_261000_OpenBal">'[8]Rollover Data'!$J$102</definedName>
    <definedName name="Q2_Aus_ReturntoAccrual_Deferred">'[8]ET AU Proof Def.'!$AD$103</definedName>
    <definedName name="Q2_ET_220100_CloseBal">'[8]USD Recs'!$BA$38</definedName>
    <definedName name="Q2_ET_261000_CloseBal">'[8]USD Recs'!$BD$38</definedName>
    <definedName name="Q2_ET_261000_OpenBal">'[8]Rollover Data'!$J$103</definedName>
    <definedName name="Q2_ET_ReturntoAccrual_Deferred">'[8]ET AU Proof Def.'!$U$103</definedName>
    <definedName name="Q2_ET_TaxPayable">'[8]ET AU Tax Proof'!$H$58</definedName>
    <definedName name="Q2_ETAPT_ReturntoAccrual_Deferred">'[8]ET AU Proof Def.'!$U$105</definedName>
    <definedName name="Q2_HO_Profitbeforetax">'[8]TB Inputs'!$J$445</definedName>
    <definedName name="Q3_182100AusJnl">'[8]USD Recs'!$BW$32</definedName>
    <definedName name="Q3_182100AusJnlYTD">'[8]ET AU Tax Proof'!$M$99</definedName>
    <definedName name="Q3_182100AusRTAJnl">'[8]USD Recs'!$BW$33</definedName>
    <definedName name="Q3_182101AusJnl">'[8]USD Recs'!$BZ$32</definedName>
    <definedName name="Q3_182101AusJnlYTD">'[8]ET AU Tax Proof'!$M$100</definedName>
    <definedName name="Q3_182101AusRTAJnl">'[8]USD Recs'!$BZ$33</definedName>
    <definedName name="Q3_220100_CloseBal">'[8]USD Recs'!$CD$38</definedName>
    <definedName name="Q3_220100_OpenBal">'[8]Rollover Data'!$O$100</definedName>
    <definedName name="Q3_220100APTJnlYTD">'[8]USD Recs'!$CD$13</definedName>
    <definedName name="Q3_220100APTRTAJnl">'[8]USD Recs'!$CD$34</definedName>
    <definedName name="Q3_220100ETJnl">'[8]USD Recs'!$CD$32</definedName>
    <definedName name="Q3_220100ETJnlYTD">'[8]ET AU Tax Proof'!$L$101</definedName>
    <definedName name="Q3_220100ETRTAJnl">'[8]USD Recs'!$CD$33</definedName>
    <definedName name="Q3_261000_OpenBal">'[8]Rollover Data'!$O$101</definedName>
    <definedName name="Q3_261000APTJnlYTD">'[8]USD Recs'!$CG$13</definedName>
    <definedName name="Q3_261000APTRTAJnl">'[8]USD Recs'!$CG$34</definedName>
    <definedName name="Q3_261000AusJnl">'[8]USD Recs'!$CF$32</definedName>
    <definedName name="Q3_261000AusJnlYTD">'[8]ET AU Tax Proof'!$M$102</definedName>
    <definedName name="Q3_261000AusRTAJnl">'[8]USD Recs'!$CF$33</definedName>
    <definedName name="Q3_261000ETJnl">'[8]USD Recs'!$CG$32</definedName>
    <definedName name="Q3_261000ETJnlYTD">'[8]ET AU Tax Proof'!$L$102</definedName>
    <definedName name="Q3_261000ETRTAJnl">'[8]USD Recs'!$CG$33</definedName>
    <definedName name="Q3_261000HOJnl">'[8]TB Inputs'!$O$453</definedName>
    <definedName name="Q3_827000APTRTAJnl">'[8]USD Recs'!$BI$34</definedName>
    <definedName name="Q3_827000AusJnl">'[8]USD Recs'!$BH$32</definedName>
    <definedName name="Q3_827000AusJnlYTD">'[8]ET AU Tax Proof'!$M$94</definedName>
    <definedName name="Q3_827000AusRTAJnl">'[8]USD Recs'!$BH$33</definedName>
    <definedName name="Q3_827000ETJnl">'[8]USD Recs'!$BI$32</definedName>
    <definedName name="Q3_827000ETJnlYTD">'[8]ET AU Tax Proof'!$L$94</definedName>
    <definedName name="Q3_827000ETRTAJnl">'[8]USD Recs'!$BI$33</definedName>
    <definedName name="Q3_827002AusJnl">'[8]USD Recs'!$BK$32</definedName>
    <definedName name="Q3_827002AusJnlYTD">'[8]ET AU Tax Proof'!$M$95</definedName>
    <definedName name="Q3_827002AusRTAJnl">'[8]USD Recs'!$BK$33</definedName>
    <definedName name="Q3_827002ETJnl">'[8]USD Recs'!$BL$32</definedName>
    <definedName name="Q3_827002ETJnlYTD">'[8]ET AU Tax Proof'!$L$95</definedName>
    <definedName name="Q3_827002ETRTAJnl">'[8]USD Recs'!$BL$33</definedName>
    <definedName name="Q3_827005AusJnl">'[8]USD Recs'!$BQ$32</definedName>
    <definedName name="Q3_827005AusJnlYTD">'[8]ET AU Tax Proof'!$M$97</definedName>
    <definedName name="Q3_827005AusRTAJnl">'[8]USD Recs'!$BQ$33</definedName>
    <definedName name="Q3_827005ETJnl">'[8]USD Recs'!$BR$32</definedName>
    <definedName name="Q3_827005ETJnlYTD">'[8]ET AU Tax Proof'!$L$97</definedName>
    <definedName name="Q3_827005ETrtaJnl">'[8]USD Recs'!$BR$33</definedName>
    <definedName name="Q3_827050APTRTAJnl">'[8]USD Recs'!$BU$34</definedName>
    <definedName name="Q3_827050AusJnl">'[8]USD Recs'!$BT$32</definedName>
    <definedName name="Q3_827050AusJnlYTD">'[8]ET AU Tax Proof'!$M$98</definedName>
    <definedName name="Q3_827050AusRTAJnl">'[8]USD Recs'!$BT$33</definedName>
    <definedName name="Q3_827050ETJnl">'[8]USD Recs'!$BU$32</definedName>
    <definedName name="Q3_827050ETJnlYTD">'[8]ET AU Tax Proof'!$L$98</definedName>
    <definedName name="Q3_827050ETRTAJnl">'[8]USD Recs'!$BU$33</definedName>
    <definedName name="Q3_Aus_261000_CloseBal">'[8]USD Recs'!$CF$38</definedName>
    <definedName name="Q3_Aus_261000_OpenBal">'[8]Rollover Data'!$O$102</definedName>
    <definedName name="Q3_Aus_ReturntoAccrual_Deferred">'[8]ET AU Proof Def.'!$AT$103</definedName>
    <definedName name="Q3_ET_261000_CloseBal">'[8]USD Recs'!$CG$38</definedName>
    <definedName name="Q3_ET_261000_OpenBal">'[8]Rollover Data'!$O$103</definedName>
    <definedName name="Q3_ET_ReturntoAccrual_Deferred">'[8]ET AU Proof Def.'!$AK$103</definedName>
    <definedName name="Q3_ET_TaxPayable">'[8]ET AU Tax Proof'!$L$58</definedName>
    <definedName name="Q3_ETAPT_ReturntoAccrual_Deferred">'[8]ET AU Proof Def.'!$AK$105</definedName>
    <definedName name="Q3_HO_Profitbeforetax">'[8]TB Inputs'!$O$445</definedName>
    <definedName name="RecBy">[14]Summary!$B$7</definedName>
    <definedName name="RecDate">[14]Summary!$B$2</definedName>
    <definedName name="REPORT" localSheetId="0">#REF!</definedName>
    <definedName name="REPORT">#REF!</definedName>
    <definedName name="Reservoir">#REF!</definedName>
    <definedName name="RetrieveArea">#REF!</definedName>
    <definedName name="RevBy">[14]Summary!$B$8</definedName>
    <definedName name="RF_01">#REF!</definedName>
    <definedName name="RF_0199">#REF!</definedName>
    <definedName name="RF_10">#REF!</definedName>
    <definedName name="RF_1090">#REF!</definedName>
    <definedName name="RF_90">#REF!</definedName>
    <definedName name="RF_99">#REF!</definedName>
    <definedName name="RF_BUTTON">#REF!</definedName>
    <definedName name="RF_DIST">#REF!</definedName>
    <definedName name="rig">#REF!</definedName>
    <definedName name="RISKRES">#REF!</definedName>
    <definedName name="safetyjtdepth">'[1]#REF'!$F$22</definedName>
    <definedName name="SAND_ABOVE_PERFS_PREPACK">'[1]#REF'!$F$175</definedName>
    <definedName name="SAND_DIVERTER">'[1]#REF'!$F$56</definedName>
    <definedName name="SAND_GP">'[1]#REF'!$F$64</definedName>
    <definedName name="SAND_IN_CAS_BLNK">'[1]#REF'!#REF!</definedName>
    <definedName name="SAND_IN_CAS_EXT">'[1]#REF'!#REF!</definedName>
    <definedName name="SAND_IN_CAS_PREPACK">'[1]#REF'!$F$81</definedName>
    <definedName name="SAND_IN_CAS_SCR">'[1]#REF'!#REF!</definedName>
    <definedName name="SAND_IN_PERFS">'[1]#REF'!$I$185</definedName>
    <definedName name="SAND_IN_PERFS_PP">'[1]#REF'!$F$82</definedName>
    <definedName name="SAND_PASS_XO_PORT">'[1]#REF'!$E$195</definedName>
    <definedName name="SAND_PERMEABILITY">'[1]#REF'!$I$105</definedName>
    <definedName name="SAND_PLACED_GP">'[1]#REF'!$F$95</definedName>
    <definedName name="SAND_PREPACK">'[1]#REF'!$F$44</definedName>
    <definedName name="SAND_PUMPED_GP">'[1]#REF'!$F$92</definedName>
    <definedName name="SAND_PUMPED_PREPACK">'[1]#REF'!$F$78</definedName>
    <definedName name="SAND_REVOUT_GP">'[1]#REF'!$F$93</definedName>
    <definedName name="SAND_REVOUT_PREPACK">'[1]#REF'!$F$79</definedName>
    <definedName name="SANDOUT_PRESSURE">'[1]#REF'!$I$107</definedName>
    <definedName name="SAPBEXrevision" hidden="1">14</definedName>
    <definedName name="SAPBEXsysID" hidden="1">"PBW"</definedName>
    <definedName name="SAPBEXwbID" hidden="1">"3OP6H431RRG82F1KPUDV6SH22"</definedName>
    <definedName name="Save_Document">[1]!Save_Document</definedName>
    <definedName name="Scenario">#REF!</definedName>
    <definedName name="SCREEN_LENGTH">'[1]#REF'!$J$13</definedName>
    <definedName name="SCREEN_OD">'[1]#REF'!$F$14</definedName>
    <definedName name="screenguage">'[1]#REF'!$H$14</definedName>
    <definedName name="screenlength">'[1]#REF'!$J$14</definedName>
    <definedName name="screenod">'[1]#REF'!$F$14</definedName>
    <definedName name="screentype">'[1]#REF'!$M$14</definedName>
    <definedName name="Seals">#REF!</definedName>
    <definedName name="SecondaryApp">[18]Saleables!#REF!</definedName>
    <definedName name="SettingMethod">[18]Saleables!#REF!</definedName>
    <definedName name="SETTLEMENT_RATE">'[1]#REF'!$I$120</definedName>
    <definedName name="sheared">'[1]#REF'!$F$58</definedName>
    <definedName name="Show_1">[1]!Show_1</definedName>
    <definedName name="Show_2">[1]!Show_2</definedName>
    <definedName name="SJ_DEPTH">'[1]#REF'!$F$22</definedName>
    <definedName name="SJT_DEPTH">'[1]#REF'!$F$22</definedName>
    <definedName name="SLURRY_DENSITY">'[1]#REF'!$F$70</definedName>
    <definedName name="SLURRY_VOL_PREPACK">'[1]#REF'!$F$48</definedName>
    <definedName name="Source">#REF!</definedName>
    <definedName name="spf">'[1]#REF'!$H$20</definedName>
    <definedName name="stages">#REF!</definedName>
    <definedName name="state">'[11]info page'!$C$25</definedName>
    <definedName name="status">'[23]BPR LOG'!$H:$H</definedName>
    <definedName name="SUMP_DEPTH">'[1]#REF'!$F$23</definedName>
    <definedName name="sumppacker">'[1]#REF'!$F$23</definedName>
    <definedName name="taggedsand">'[1]#REF'!$F$80</definedName>
    <definedName name="TEST1">#REF!</definedName>
    <definedName name="TESTHKEY">#REF!</definedName>
    <definedName name="TESTKEYS">#REF!</definedName>
    <definedName name="TESTVKEY">#REF!</definedName>
    <definedName name="text_five">[0]!text_five</definedName>
    <definedName name="text_fivehalf">[0]!text_fivehalf</definedName>
    <definedName name="text_ninefiveeightfourfirst">[0]!text_ninefiveeightfourfirst</definedName>
    <definedName name="text_ninefiveeightfoursecond">[0]!text_ninefiveeightfoursecond</definedName>
    <definedName name="text_ninefiveeightsixfirst">[0]!text_ninefiveeightsixfirst</definedName>
    <definedName name="text_ninefiveeightsixsecond">[0]!text_ninefiveeightsixsecond</definedName>
    <definedName name="text_sevenfiveeightfour">[0]!text_sevenfiveeightfour</definedName>
    <definedName name="text_sevenfiveeightthree">[0]!text_sevenfiveeightthree</definedName>
    <definedName name="text_sevenfour">[0]!text_sevenfour</definedName>
    <definedName name="text_seventhree">[0]!text_seventhree</definedName>
    <definedName name="textfive">[0]!textfive</definedName>
    <definedName name="textfivehalf">[0]!textfivehalf</definedName>
    <definedName name="textninefiveeightfourfirst">[0]!textninefiveeightfourfirst</definedName>
    <definedName name="textninefiveeightfoursecond">[0]!textninefiveeightfoursecond</definedName>
    <definedName name="textninefiveeightsixfirst">[0]!textninefiveeightsixfirst</definedName>
    <definedName name="textninefiveeightsixsecond">[0]!textninefiveeightsixsecond</definedName>
    <definedName name="textsevenfiveeightfour">[0]!textsevenfiveeightfour</definedName>
    <definedName name="textsevenfiveeightthree">[0]!textsevenfiveeightthree</definedName>
    <definedName name="textsevenfour">[0]!textsevenfour</definedName>
    <definedName name="textseventhree">[0]!textseventhree</definedName>
    <definedName name="ticket">'[11]info page'!$C$29</definedName>
    <definedName name="Time">#REF!</definedName>
    <definedName name="Timing">#REF!</definedName>
    <definedName name="TIN" localSheetId="0">'[12]Input Page'!$B$6</definedName>
    <definedName name="TitleDate">[25]Period!$C$3</definedName>
    <definedName name="TOP_LEFT_CHARTAREA">#REF!</definedName>
    <definedName name="TOT_ANN_CAP">'[1]#REF'!$G$189</definedName>
    <definedName name="TOT_CAP_HOLE">'[1]#REF'!$G$190</definedName>
    <definedName name="TOT_SAND_2B_PUMPED">'[1]#REF'!#REF!</definedName>
    <definedName name="TOT_SAND_COV_BLANK">'[1]#REF'!$H$136</definedName>
    <definedName name="TOT_SAND_COV_SCREEN">'[1]#REF'!$H$135</definedName>
    <definedName name="TOT_SAND_IN_PERFS">'[1]#REF'!$F$137</definedName>
    <definedName name="TOT_SAND_PLACED">'[1]#REF'!$F$131</definedName>
    <definedName name="TOT_SAND_REVOUT">'[1]#REF'!#REF!</definedName>
    <definedName name="Total_Deduction">'[7]Negotiated Outcome'!$F$42:$T$42</definedName>
    <definedName name="Total_Mean">'[10]Three Zone Tree'!#REF!</definedName>
    <definedName name="Total_Mean_Logs">'[10]Three Zone Tree'!#REF!</definedName>
    <definedName name="Total_Risked_Var">'[10]Three Zone Tree'!#REF!</definedName>
    <definedName name="Total_Var">'[10]Three Zone Tree'!#REF!</definedName>
    <definedName name="Total_Var_Logs">'[10]Three Zone Tree'!#REF!</definedName>
    <definedName name="tst">'[11]info page'!$C$15</definedName>
    <definedName name="TVD_MID_PERF">'[1]#REF'!$F$25</definedName>
    <definedName name="Urutan">#REF!</definedName>
    <definedName name="vbcode.draw_blanks">[0]!vbcode.draw_blanks</definedName>
    <definedName name="vbcode.draw_linerfirst">[0]!vbcode.draw_linerfirst</definedName>
    <definedName name="vbcode.draw_linersecond">[0]!vbcode.draw_linersecond</definedName>
    <definedName name="vbcode.draw_miscellaneous">[0]!vbcode.draw_miscellaneous</definedName>
    <definedName name="vbcode.draw_productionfirst">[0]!vbcode.draw_productionfirst</definedName>
    <definedName name="vbcode.draw_productionsecond">[0]!vbcode.draw_productionsecond</definedName>
    <definedName name="vbcode.draw_quantum">[0]!vbcode.draw_quantum</definedName>
    <definedName name="vbcode.draw_screens">[0]!vbcode.draw_screens</definedName>
    <definedName name="vbcode.draw_shearsubs">[0]!vbcode.draw_shearsubs</definedName>
    <definedName name="vbcode.draw_sump">[0]!vbcode.draw_sump</definedName>
    <definedName name="vbcode.text_five">[0]!vbcode.text_five</definedName>
    <definedName name="vbcode.text_fivehalf">[0]!vbcode.text_fivehalf</definedName>
    <definedName name="vbcode.text_ninefiveeightfourfirst">[0]!vbcode.text_ninefiveeightfourfirst</definedName>
    <definedName name="vbcode.text_ninefiveeightfoursecond">[0]!vbcode.text_ninefiveeightfoursecond</definedName>
    <definedName name="vbcode.text_ninefiveeightsixfirst">[0]!vbcode.text_ninefiveeightsixfirst</definedName>
    <definedName name="vbcode.text_ninefiveeightsixsecond">[0]!vbcode.text_ninefiveeightsixsecond</definedName>
    <definedName name="vbcode.text_sevenfiveeightfour">[0]!vbcode.text_sevenfiveeightfour</definedName>
    <definedName name="vbcode.text_sevenfiveeightthree">[0]!vbcode.text_sevenfiveeightthree</definedName>
    <definedName name="vbcode.text_sevenfour">[0]!vbcode.text_sevenfour</definedName>
    <definedName name="vbcode.text_seventhree">[0]!vbcode.text_seventhree</definedName>
    <definedName name="VOL_MULE_SHOE">'[1]#REF'!$F$178</definedName>
    <definedName name="wbselements" localSheetId="0">#REF!</definedName>
    <definedName name="wbselements">#REF!</definedName>
    <definedName name="WellDeviation">[18]Saleables!#REF!</definedName>
    <definedName name="wellname">'[11]info page'!$C$21</definedName>
    <definedName name="wellno">'[1]#REF'!$H$5</definedName>
    <definedName name="WellType">[18]Saleables!#REF!</definedName>
    <definedName name="workstringid">'[1]#REF'!$H$12</definedName>
    <definedName name="workstringlength">'[1]#REF'!$J$12</definedName>
    <definedName name="workstringod">'[1]#REF'!$F$12</definedName>
    <definedName name="workstringwt">'[1]#REF'!$M$12</definedName>
    <definedName name="WS_ID">'[1]#REF'!$H$12</definedName>
    <definedName name="WS_LENGTH">'[1]#REF'!$J$12</definedName>
    <definedName name="WS_OD">'[1]#REF'!$F$12</definedName>
    <definedName name="WTB" localSheetId="0">#REF!</definedName>
    <definedName name="WTB">#REF!</definedName>
    <definedName name="XO_DEPTH">'[1]#REF'!$F$21</definedName>
    <definedName name="XO_PORT_DEPTH">'[1]#REF'!$F$21</definedName>
    <definedName name="xoportdepth">'[1]#REF'!$F$21</definedName>
    <definedName name="Yearly_Escalated_Cost">'[7]Negotiated Outcome'!$F$28:$T$28</definedName>
    <definedName name="zone">'[1]#REF'!$K$6</definedName>
  </definedName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69" i="1" l="1"/>
  <c r="P78" i="1" l="1"/>
  <c r="P84" i="1"/>
  <c r="P122" i="1"/>
  <c r="P125" i="1" s="1"/>
  <c r="R122" i="1"/>
  <c r="R125" i="1" s="1"/>
  <c r="B148" i="1"/>
  <c r="P88" i="1" l="1"/>
  <c r="P92" i="1" s="1"/>
  <c r="P141" i="1" s="1"/>
  <c r="P149" i="1" s="1"/>
  <c r="P151" i="1" s="1"/>
  <c r="P159" i="1" s="1"/>
  <c r="P163" i="1" s="1"/>
  <c r="R143" i="1" l="1"/>
  <c r="R146" i="1" s="1"/>
  <c r="R161" i="1" s="1"/>
  <c r="R165" i="1" s="1"/>
  <c r="P167" i="1" s="1"/>
  <c r="P171" i="1"/>
  <c r="P175" i="1" l="1"/>
  <c r="P173" i="1"/>
  <c r="P181" i="1" s="1"/>
</calcChain>
</file>

<file path=xl/comments1.xml><?xml version="1.0" encoding="utf-8"?>
<comments xmlns="http://schemas.openxmlformats.org/spreadsheetml/2006/main">
  <authors>
    <author>partia</author>
  </authors>
  <commentList>
    <comment ref="P119" authorId="0" shapeId="0">
      <text>
        <r>
          <rPr>
            <sz val="10"/>
            <color indexed="81"/>
            <rFont val="Tahoma"/>
            <family val="2"/>
          </rPr>
          <t>Enter as a negative number (deduction item)</t>
        </r>
      </text>
    </comment>
  </commentList>
</comments>
</file>

<file path=xl/sharedStrings.xml><?xml version="1.0" encoding="utf-8"?>
<sst xmlns="http://schemas.openxmlformats.org/spreadsheetml/2006/main" count="157" uniqueCount="147">
  <si>
    <t>account.</t>
  </si>
  <si>
    <t xml:space="preserve">Please attach copy of EFT bank transfer instruction form in favour of electronic transfer of above APT to the TL Petroleum Fund bank </t>
  </si>
  <si>
    <t>Bank: The Federal Reserve Bank of New York; SWIFT Code: FRNYUS33;  Bank Address: 33 Liberty Street, New York 10045</t>
  </si>
  <si>
    <t>Account Name: Banking &amp; Payment Authority of East Timor - Petroleum Fund Account;  A/C Number:  021080973)</t>
  </si>
  <si>
    <t>any remaining balance of negative Accrued Net Receipts available to be carried forward to the next year.</t>
  </si>
  <si>
    <t>value in Line 72 is negative, this amount is first offset against any balance of positive Accrued Net Receipts for the JPDA Period shown at Line 70 with</t>
  </si>
  <si>
    <t xml:space="preserve">MBT Period from 30 August 2019 to 31 December 2019 after deducting any negative Accrued Net Receipts carried over from the JPDA Period.  If the </t>
  </si>
  <si>
    <t>The amount in Line 72 demonstrates the entire formula ((Ax116.5%) – (I x(1-r))) + B described in Section 12.1 of the Amended ToBUCA for the</t>
  </si>
  <si>
    <t>from 30 August to 31 December 2019.</t>
  </si>
  <si>
    <t xml:space="preserve">This calculation of corporate income tax is for the purpose of the computation of APT only and is to be calculated for the "JPDA Period" @ 30% on 90% of </t>
  </si>
  <si>
    <t>shown in Line 10.</t>
  </si>
  <si>
    <t xml:space="preserve">Addition of Line 20 (as a positive figure) with Line 10 (as a negative figure) in Line 25 will effectively reduce the absolute amount </t>
  </si>
  <si>
    <t>grossed up ANR;   this requires interest and financial charges ( I ) to be multiplied by 70% [ {1- rate of corporate tax ( r )} or 1-30% = 70%).</t>
  </si>
  <si>
    <t>Notes on Completion of APT Return Form</t>
  </si>
  <si>
    <t>[dd/mm/yyyy]</t>
  </si>
  <si>
    <t>____/____/___________</t>
  </si>
  <si>
    <t xml:space="preserve"> Date of Payment  </t>
  </si>
  <si>
    <t>Residual APT paid      [This should be the same as the amount at line 100 above]</t>
  </si>
  <si>
    <r>
      <t>Electronic Payment of APT to TL Petroleum Fund Bank Account</t>
    </r>
    <r>
      <rPr>
        <b/>
        <sz val="11"/>
        <rFont val="Times New Roman"/>
        <family val="1"/>
      </rPr>
      <t xml:space="preserve">               </t>
    </r>
  </si>
  <si>
    <r>
      <t>Less APT refund due in last year</t>
    </r>
    <r>
      <rPr>
        <sz val="10"/>
        <rFont val="Times New Roman"/>
        <family val="1"/>
      </rPr>
      <t xml:space="preserve"> [if not refunded till the date of lodgment of this APT Return)</t>
    </r>
  </si>
  <si>
    <r>
      <t xml:space="preserve">APT Installments Paid   - please attach detailed monthly installments                                                   </t>
    </r>
    <r>
      <rPr>
        <sz val="10"/>
        <rFont val="Times New Roman"/>
        <family val="1"/>
      </rPr>
      <t xml:space="preserve">           </t>
    </r>
    <r>
      <rPr>
        <sz val="12"/>
        <rFont val="Times New Roman"/>
        <family val="1"/>
      </rPr>
      <t xml:space="preserve">                </t>
    </r>
  </si>
  <si>
    <t xml:space="preserve"> - Note 9 </t>
  </si>
  <si>
    <r>
      <t xml:space="preserve">Total APT Payable </t>
    </r>
    <r>
      <rPr>
        <b/>
        <sz val="10"/>
        <rFont val="Times New Roman"/>
        <family val="1"/>
      </rPr>
      <t xml:space="preserve">[Add Line 80 and Line 81]    </t>
    </r>
  </si>
  <si>
    <r>
      <t>MBT Period APT Payable</t>
    </r>
    <r>
      <rPr>
        <sz val="12"/>
        <rFont val="Times New Roman"/>
        <family val="1"/>
      </rPr>
      <t xml:space="preserve"> [A</t>
    </r>
    <r>
      <rPr>
        <sz val="10"/>
        <rFont val="Times New Roman"/>
        <family val="1"/>
      </rPr>
      <t>mount in Line 76 x 21.5%/70%]</t>
    </r>
    <r>
      <rPr>
        <sz val="12"/>
        <rFont val="Times New Roman"/>
        <family val="1"/>
      </rPr>
      <t xml:space="preserve"> </t>
    </r>
    <r>
      <rPr>
        <b/>
        <sz val="12"/>
        <rFont val="Times New Roman"/>
        <family val="1"/>
      </rPr>
      <t xml:space="preserve">         </t>
    </r>
  </si>
  <si>
    <r>
      <t>JPDA Period APT Payable</t>
    </r>
    <r>
      <rPr>
        <sz val="12"/>
        <rFont val="Times New Roman"/>
        <family val="1"/>
      </rPr>
      <t xml:space="preserve"> [A</t>
    </r>
    <r>
      <rPr>
        <sz val="10"/>
        <rFont val="Times New Roman"/>
        <family val="1"/>
      </rPr>
      <t>mount in Line 75 x 22.5%/70%]</t>
    </r>
    <r>
      <rPr>
        <sz val="12"/>
        <rFont val="Times New Roman"/>
        <family val="1"/>
      </rPr>
      <t xml:space="preserve"> </t>
    </r>
    <r>
      <rPr>
        <b/>
        <sz val="12"/>
        <rFont val="Times New Roman"/>
        <family val="1"/>
      </rPr>
      <t xml:space="preserve">         </t>
    </r>
  </si>
  <si>
    <r>
      <t xml:space="preserve">MBT Period Accrued Net Receipts (A) </t>
    </r>
    <r>
      <rPr>
        <sz val="10"/>
        <rFont val="Times New Roman"/>
        <family val="1"/>
      </rPr>
      <t>[Copy amount at Line 72, if positive value]</t>
    </r>
  </si>
  <si>
    <r>
      <t xml:space="preserve">JPDA Period Accrued Net Receipts (A) </t>
    </r>
    <r>
      <rPr>
        <sz val="10"/>
        <rFont val="Times New Roman"/>
        <family val="1"/>
      </rPr>
      <t>[Copy amount in Line 74, if it is a positive value]</t>
    </r>
  </si>
  <si>
    <t>Additional Profit Tax Computation</t>
  </si>
  <si>
    <t>If value in either Line 72 or Line 74 is positive then APT is payable, if negative APT does not apply</t>
  </si>
  <si>
    <t>Does Additional Profit Tax (APT) apply or not?</t>
  </si>
  <si>
    <r>
      <t xml:space="preserve">JPDA Period Accrued Net Receipts (A) </t>
    </r>
    <r>
      <rPr>
        <sz val="10"/>
        <rFont val="Times New Roman"/>
        <family val="1"/>
      </rPr>
      <t>[Add Line 70 and Line 73]</t>
    </r>
  </si>
  <si>
    <t xml:space="preserve"> [If JPDA Period Line 70 is positive and MBT Period Line 72 is Negative, offset to value of Line 72]</t>
  </si>
  <si>
    <t xml:space="preserve"> - Note 8      </t>
  </si>
  <si>
    <r>
      <t xml:space="preserve">MBT Period Accrued Net Receipts </t>
    </r>
    <r>
      <rPr>
        <sz val="10"/>
        <rFont val="Times New Roman"/>
        <family val="1"/>
      </rPr>
      <t>[Add Line 71 to Line 65]</t>
    </r>
  </si>
  <si>
    <t>Negative JPDA Period Accrued Net Receipts carried over to MBT Period:</t>
  </si>
  <si>
    <t xml:space="preserve"> - Note 7               </t>
  </si>
  <si>
    <t>USD $</t>
  </si>
  <si>
    <t>Line</t>
  </si>
  <si>
    <t>MBT Period (X100%)</t>
  </si>
  <si>
    <t>JPDA Period (X90%)</t>
  </si>
  <si>
    <t xml:space="preserve">Closing Balance of Accrued Net Receipts </t>
  </si>
  <si>
    <t>Part III</t>
  </si>
  <si>
    <t>[Deduct Line 60 from  Line 35]</t>
  </si>
  <si>
    <t>Timor-Leste Net Receipts of the Year</t>
  </si>
  <si>
    <t>[Add Lines 40, 45, 50 and 55]</t>
  </si>
  <si>
    <t xml:space="preserve"> - Note 6</t>
  </si>
  <si>
    <t>Timor-Leste Corporate income tax @ 30% on taxable income before deducting Additional Profit Tax</t>
  </si>
  <si>
    <t xml:space="preserve"> - please attach  expense summary</t>
  </si>
  <si>
    <t xml:space="preserve">Operating expenses, in connection with the project, incurred during the year    </t>
  </si>
  <si>
    <t>45</t>
  </si>
  <si>
    <t>Capital expenditure incurred during the year</t>
  </si>
  <si>
    <t xml:space="preserve">  - please attach  detailed expense summary</t>
  </si>
  <si>
    <t>charges</t>
  </si>
  <si>
    <t>40</t>
  </si>
  <si>
    <t>Any tax deductible expenses incurred during the year including interest and financial</t>
  </si>
  <si>
    <t>35</t>
  </si>
  <si>
    <t xml:space="preserve"> - please attach  summary of revenues </t>
  </si>
  <si>
    <t>Gross Receipts excluding interest income</t>
  </si>
  <si>
    <t xml:space="preserve"> Current Year’s Net Receipts  = Gross Receipts– Deductible Expenditure</t>
  </si>
  <si>
    <t xml:space="preserve">Part-II  </t>
  </si>
  <si>
    <t xml:space="preserve"> - Note 5</t>
  </si>
  <si>
    <t>value of Line 25 ]</t>
  </si>
  <si>
    <t xml:space="preserve">[copy amount of Line 05, if negative value in Line 25 is lower than the negative value in Line 05, otherwise copy     </t>
  </si>
  <si>
    <t>30</t>
  </si>
  <si>
    <t xml:space="preserve"> - Note 4</t>
  </si>
  <si>
    <r>
      <t xml:space="preserve">charges </t>
    </r>
    <r>
      <rPr>
        <sz val="9"/>
        <rFont val="Times New Roman"/>
        <family val="1"/>
      </rPr>
      <t xml:space="preserve">             [add Line 20 as a positive value (+)  with Line 10 as a negative value (-) ]</t>
    </r>
  </si>
  <si>
    <t>25</t>
  </si>
  <si>
    <t>Opening balance of  ANR multiplied by 116.5% less adjusted interest and financial</t>
  </si>
  <si>
    <t xml:space="preserve"> - Note 3</t>
  </si>
  <si>
    <t xml:space="preserve">[Multiply Line 15 by 70%]                                                                                                                    </t>
  </si>
  <si>
    <t>20</t>
  </si>
  <si>
    <t>70% of Interest and other Financial Charges paid during the year</t>
  </si>
  <si>
    <t>15</t>
  </si>
  <si>
    <t>Interest and other Financial Charges paid during the year</t>
  </si>
  <si>
    <r>
      <t xml:space="preserve">Opening balance of  ANR multiplied by 116.5%  </t>
    </r>
    <r>
      <rPr>
        <sz val="10"/>
        <rFont val="Times New Roman"/>
        <family val="1"/>
      </rPr>
      <t>[Line 05 multiplied by 116.5%]</t>
    </r>
  </si>
  <si>
    <t>05</t>
  </si>
  <si>
    <t>[Line 70 of the last years return), or zero if  APT applied last year on a positive balance of accrued net revenues]</t>
  </si>
  <si>
    <t xml:space="preserve">Opening Balance of Accrued Net Receipts Multiplied by 116.5% and Adjusted for interest expenses </t>
  </si>
  <si>
    <t xml:space="preserve">           Show all amounts in US Dollars only and do not show cents</t>
  </si>
  <si>
    <t xml:space="preserve">Accrued Net Receipts </t>
  </si>
  <si>
    <t xml:space="preserve">Part-I  </t>
  </si>
  <si>
    <t>(dd/mm/yyyy)</t>
  </si>
  <si>
    <t>Date:</t>
  </si>
  <si>
    <t>………………………………………………………</t>
  </si>
  <si>
    <t>Signature:</t>
  </si>
  <si>
    <t xml:space="preserve">it is true, correct and complete. </t>
  </si>
  <si>
    <t>declare that I have examined this form, including accompanying schedules and statements, and to the best of my knowledge and belief,</t>
  </si>
  <si>
    <r>
      <t xml:space="preserve">……………………………………………….. </t>
    </r>
    <r>
      <rPr>
        <b/>
        <sz val="10"/>
        <rFont val="Arial"/>
        <family val="2"/>
      </rPr>
      <t>Tax Manager</t>
    </r>
    <r>
      <rPr>
        <sz val="10"/>
        <rFont val="Arial"/>
        <family val="2"/>
      </rPr>
      <t xml:space="preserve"> …………………………..</t>
    </r>
  </si>
  <si>
    <t>Important: First check that all income and expense has been disclosed as per law and that the tax return is true and correct in detail.</t>
  </si>
  <si>
    <t>TAXPAYER'S DECLARATION:</t>
  </si>
  <si>
    <t>Provide detail</t>
  </si>
  <si>
    <t xml:space="preserve">Other </t>
  </si>
  <si>
    <t>Date of sale:</t>
  </si>
  <si>
    <t>Business Sold</t>
  </si>
  <si>
    <t>Date of cessation:</t>
  </si>
  <si>
    <t>Business ceased</t>
  </si>
  <si>
    <t>If ‘No’, reason:</t>
  </si>
  <si>
    <t>Unsure</t>
  </si>
  <si>
    <t>No</t>
  </si>
  <si>
    <t>Yes</t>
  </si>
  <si>
    <t>Description of main business activity:</t>
  </si>
  <si>
    <t>the period that this return relates to: __ __/__ __/ __ __ __ __ to __ __/__ __/__ __ __ __ (dd/mm/yyyy)</t>
  </si>
  <si>
    <t xml:space="preserve">If you were not in business for the whole year, or if you had an approved substituted accounting period, specify </t>
  </si>
  <si>
    <t>Taxpayer Identification Number (TIN):</t>
  </si>
  <si>
    <t>Taxpayer Name:</t>
  </si>
  <si>
    <t>(Bayu Undan)</t>
  </si>
  <si>
    <t xml:space="preserve">Additional Profits Tax (APT) Return </t>
  </si>
  <si>
    <t>https://www.mof.gov.tl/taxation/petroleum-tax/?lang=en</t>
  </si>
  <si>
    <t>P.O Box-18, Dili , Timor-Leste,  Phone- +(670) 74002083</t>
  </si>
  <si>
    <t>DIRECÇÃO NACIONAL DE RECEITAS PETROLIFERAS  E MINERAIS</t>
  </si>
  <si>
    <t>AUTORIDADE TRIBUTARIA</t>
  </si>
  <si>
    <t>For the Year Ended 31 December 2019</t>
  </si>
  <si>
    <t>Will you be completing a tax return for the year commencing Jan 2020?</t>
  </si>
  <si>
    <t>Under penalties of perjury I,</t>
  </si>
  <si>
    <t>………………………………………………..…………………………..</t>
  </si>
  <si>
    <t>Balance of Accrued Net Receipts (ANR) as on 31/12/2018 [negative balance carried forward]</t>
  </si>
  <si>
    <t>Timor-Leste 2019 Gross Receipts</t>
  </si>
  <si>
    <t>2019 Total Deductible Expenditure</t>
  </si>
  <si>
    <t xml:space="preserve">    Torre Ministerio das Financas, RDTL, Piso 8, Avenida do Presidente de Nicolau Lobato</t>
  </si>
  <si>
    <t xml:space="preserve">Opening balance of grossed up and adjusted ANR as per Section 12.3 of Amended ToBUCA   </t>
  </si>
  <si>
    <t>Note:  The APT Calculation for 2019 must be split between the "JPDA Period" from 1 January to 29 August subject to the Timor Sea Treaty reduction percentage and the "MBT Period" from 30 August to 31 December subject to Timor-Leste exclusive jurisdiction pursuant to the Maritime Boundaries Treaty</t>
  </si>
  <si>
    <r>
      <t>Additional Profit Tax (APT) is payable by a Contractor subject to the</t>
    </r>
    <r>
      <rPr>
        <sz val="9"/>
        <rFont val="Times New Roman"/>
        <family val="1"/>
      </rPr>
      <t xml:space="preserve"> Taxation of Bayu Undan Contractors Act (ToBUCA) and, is to be computed and paid </t>
    </r>
  </si>
  <si>
    <r>
      <t>I x (1-r) portion of the formula [((Ax116.5%) –(Ix(1-r)))] as prescribed in Section 12.1 of</t>
    </r>
    <r>
      <rPr>
        <sz val="9"/>
        <rFont val="Times New Roman"/>
        <family val="1"/>
      </rPr>
      <t xml:space="preserve"> ToBUCA require an adjustment of  the </t>
    </r>
  </si>
  <si>
    <t xml:space="preserve">[A x 22.5 % / (1-r)] applicable in relation to Accrued Net Receipts for the JPDA Period shown at Line 80; and [A x 21.5 % / (1-r)] applicable in relation to  </t>
  </si>
  <si>
    <t>Accrued Net Receipts for the MBT Period shown at Line 81.  Total APT payable for 2019 is the sum of these two amounts shown at Line 82.</t>
  </si>
  <si>
    <t xml:space="preserve">The amount in Line 30 represents the first part of the formula [((Ax116.5%) – (Ix (1-r)))] described in Section 12.1 of the ToBUCA, and the condition laid </t>
  </si>
  <si>
    <t xml:space="preserve">Note:  This form is to be used by a Contractor only for 2019 Transitional Period subject to the Amended Taxation of Bayu Undan Contractors Act  </t>
  </si>
  <si>
    <t>2019 Deductible Expenditure (90%/100% of total deductible Expenses)</t>
  </si>
  <si>
    <r>
      <t xml:space="preserve">JPDA Period Accrued Net Receipts </t>
    </r>
    <r>
      <rPr>
        <sz val="10"/>
        <rFont val="Times New Roman"/>
        <family val="1"/>
      </rPr>
      <t>[Add Line 30 with Line 65]</t>
    </r>
  </si>
  <si>
    <r>
      <t>Total                                                                  [</t>
    </r>
    <r>
      <rPr>
        <sz val="8"/>
        <rFont val="Times New Roman"/>
        <family val="1"/>
      </rPr>
      <t>Add  Line  90 and Line 85</t>
    </r>
    <r>
      <rPr>
        <sz val="8"/>
        <rFont val="Times New Roman"/>
        <family val="1"/>
      </rPr>
      <t>]</t>
    </r>
  </si>
  <si>
    <r>
      <t xml:space="preserve">APT due </t>
    </r>
    <r>
      <rPr>
        <sz val="10"/>
        <rFont val="Times New Roman"/>
        <family val="1"/>
      </rPr>
      <t>(Subtract Line 95 from Line 82);   [If Line 95 &gt; Line 82, go to Line 105]</t>
    </r>
  </si>
  <si>
    <r>
      <t xml:space="preserve">Overpayment of APT </t>
    </r>
    <r>
      <rPr>
        <sz val="10"/>
        <rFont val="Times New Roman"/>
        <family val="1"/>
      </rPr>
      <t xml:space="preserve">                                            [Subtract Line 82 from Line 95]</t>
    </r>
  </si>
  <si>
    <t xml:space="preserve">the taxable income as per Section 15(d) of the Old ToBUCA (excluding any penalty and interest) for the period up to 29 August 2019; the calculation for </t>
  </si>
  <si>
    <t>the "MBT Period" @ 30% on 100% of the taxable income as per Section 15(d) of the Amended ToBUCA (excluding any penalty and interest) for the period</t>
  </si>
  <si>
    <r>
      <t>APT payable is prescribed by Section 11.2 of the Old and Amended</t>
    </r>
    <r>
      <rPr>
        <sz val="9"/>
        <color rgb="FFFF0000"/>
        <rFont val="Times New Roman"/>
        <family val="1"/>
      </rPr>
      <t xml:space="preserve"> </t>
    </r>
    <r>
      <rPr>
        <sz val="9"/>
        <rFont val="Times New Roman"/>
        <family val="1"/>
      </rPr>
      <t xml:space="preserve">ToBUCA and for the 2019 year is subject to seprate calculations for the two periods;  </t>
    </r>
  </si>
  <si>
    <t xml:space="preserve"> [If JPDA Accrued Net Receipts at Line 70 is Negative Divided by 90% to remove JPDA reduction factor]</t>
  </si>
  <si>
    <r>
      <t>The total amount of APT owing in Line 95 must be paid in favour of ‘Banking &amp; Payment Authority of East Timor – Petroleum Fund Account’ within 25</t>
    </r>
    <r>
      <rPr>
        <vertAlign val="superscript"/>
        <sz val="9"/>
        <rFont val="Times New Roman"/>
        <family val="1"/>
      </rPr>
      <t>th</t>
    </r>
    <r>
      <rPr>
        <sz val="9"/>
        <color rgb="FFFF0000"/>
        <rFont val="Times New Roman"/>
        <family val="1"/>
      </rPr>
      <t xml:space="preserve"> </t>
    </r>
  </si>
  <si>
    <t xml:space="preserve">in accordance with the provisions of Chapter III of the Act.   For the 2019 year, the calculation of APT payable is split into two periods with the Timor Sea </t>
  </si>
  <si>
    <t>Treaty JPDA reduction factor applicable only to the period from 1 Janaury to 29 August 2019 pursuant to the the special transitional provisions of</t>
  </si>
  <si>
    <t xml:space="preserve"> section 19-A of the Act.</t>
  </si>
  <si>
    <t>out in Section 12.3. If the negative value in Line 25 is lower than the negative value in Line 05 than the amount in Line 05 is to be copied in Line 30,</t>
  </si>
  <si>
    <t xml:space="preserve"> otherwise the value of Line 25 is to be copied in Line 30.</t>
  </si>
  <si>
    <t>The amount in Line 70 demonstrates the entire formula ((Ax116.5%) – (I x(1-r))) + B described in Section 12.1 of the Old ToBUCA for the JPDA Period</t>
  </si>
  <si>
    <t>from1 January 2019 to 29 August 2019;  where this amount is negative it is carried over into the MBT Period without the JPDA reduction factor and is</t>
  </si>
  <si>
    <t>therefor grossed-up in Line 71 for offset against Accrued Net Receipts under the Amended ToBUCA applicable from 30 August to 31 December 2019</t>
  </si>
  <si>
    <t>pursuant to section 19-A of the Act.</t>
  </si>
  <si>
    <t xml:space="preserve">of the third month from the end of a Tax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</si>
</sst>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27" x14ac:knownFonts="1">
    <font>
      <sz val="10"/>
      <name val="Arial"/>
      <family val="2"/>
    </font>
    <font>
      <sz val="10"/>
      <name val="Arial"/>
      <family val="2"/>
    </font>
    <font>
      <sz val="9"/>
      <name val="Times New Roman"/>
      <family val="1"/>
    </font>
    <font>
      <sz val="9"/>
      <color rgb="FFFF0000"/>
      <name val="Times New Roman"/>
      <family val="1"/>
    </font>
    <font>
      <b/>
      <sz val="10"/>
      <name val="Times New Roman"/>
      <family val="1"/>
    </font>
    <font>
      <sz val="10"/>
      <name val="Times New Roman"/>
      <family val="1"/>
    </font>
    <font>
      <b/>
      <sz val="12"/>
      <name val="Times New Roman"/>
      <family val="1"/>
    </font>
    <font>
      <sz val="12"/>
      <name val="Times New Roman"/>
      <family val="1"/>
    </font>
    <font>
      <b/>
      <sz val="11"/>
      <name val="Times New Roman"/>
      <family val="1"/>
    </font>
    <font>
      <sz val="8"/>
      <name val="Times New Roman"/>
      <family val="1"/>
    </font>
    <font>
      <sz val="11"/>
      <name val="Times New Roman"/>
      <family val="1"/>
    </font>
    <font>
      <b/>
      <sz val="14"/>
      <name val="Times New Roman"/>
      <family val="1"/>
    </font>
    <font>
      <b/>
      <sz val="10"/>
      <name val="Arial"/>
      <family val="2"/>
    </font>
    <font>
      <sz val="12"/>
      <name val="Arial Black"/>
      <family val="2"/>
    </font>
    <font>
      <b/>
      <sz val="11"/>
      <name val="Arial"/>
      <family val="2"/>
    </font>
    <font>
      <sz val="12"/>
      <name val="Arial"/>
      <family val="2"/>
    </font>
    <font>
      <b/>
      <sz val="12"/>
      <name val="Arial"/>
      <family val="2"/>
    </font>
    <font>
      <sz val="14"/>
      <name val="Times New Roman"/>
      <family val="1"/>
    </font>
    <font>
      <b/>
      <sz val="11"/>
      <name val="Arial Black"/>
      <family val="2"/>
    </font>
    <font>
      <b/>
      <sz val="10"/>
      <color theme="5" tint="-0.249977111117893"/>
      <name val="Arial"/>
      <family val="2"/>
    </font>
    <font>
      <u/>
      <sz val="10"/>
      <color indexed="12"/>
      <name val="Arial"/>
      <family val="2"/>
    </font>
    <font>
      <u/>
      <sz val="12"/>
      <color indexed="12"/>
      <name val="Arial"/>
      <family val="2"/>
    </font>
    <font>
      <i/>
      <sz val="10"/>
      <name val="Times New Roman"/>
      <family val="1"/>
    </font>
    <font>
      <sz val="20"/>
      <color rgb="FFFF0000"/>
      <name val="Times New Roman"/>
      <family val="1"/>
    </font>
    <font>
      <sz val="10"/>
      <color indexed="81"/>
      <name val="Tahoma"/>
      <family val="2"/>
    </font>
    <font>
      <b/>
      <sz val="18"/>
      <name val="Times New Roman"/>
      <family val="1"/>
    </font>
    <font>
      <vertAlign val="superscript"/>
      <sz val="9"/>
      <name val="Times New Roman"/>
      <family val="1"/>
    </font>
  </fonts>
  <fills count="9">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CFFFF"/>
        <bgColor indexed="64"/>
      </patternFill>
    </fill>
    <fill>
      <patternFill patternType="solid">
        <fgColor theme="0" tint="-0.249977111117893"/>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10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2" fillId="0" borderId="0" xfId="0" applyFont="1"/>
    <xf numFmtId="0" fontId="0" fillId="0" borderId="5" xfId="0" applyBorder="1"/>
    <xf numFmtId="0" fontId="4" fillId="0" borderId="0" xfId="0" applyFont="1" applyAlignment="1">
      <alignment horizontal="center"/>
    </xf>
    <xf numFmtId="0" fontId="5" fillId="0" borderId="0" xfId="0" applyFont="1"/>
    <xf numFmtId="0" fontId="5" fillId="0" borderId="4" xfId="0" applyFont="1" applyBorder="1"/>
    <xf numFmtId="37" fontId="5" fillId="0" borderId="0" xfId="0" applyNumberFormat="1" applyFont="1"/>
    <xf numFmtId="0" fontId="7" fillId="0" borderId="0" xfId="0" applyFont="1"/>
    <xf numFmtId="164" fontId="5" fillId="0" borderId="0" xfId="0" applyNumberFormat="1" applyFont="1"/>
    <xf numFmtId="164" fontId="5" fillId="0" borderId="6" xfId="0" applyNumberFormat="1" applyFont="1" applyBorder="1"/>
    <xf numFmtId="0" fontId="5" fillId="2" borderId="6" xfId="0" applyFont="1" applyFill="1" applyBorder="1" applyAlignment="1">
      <alignment horizontal="center"/>
    </xf>
    <xf numFmtId="37" fontId="5" fillId="2" borderId="0" xfId="0" applyNumberFormat="1" applyFont="1" applyFill="1"/>
    <xf numFmtId="0" fontId="5" fillId="2" borderId="0" xfId="0" applyFont="1" applyFill="1"/>
    <xf numFmtId="0" fontId="6" fillId="2" borderId="0" xfId="0" applyFont="1" applyFill="1"/>
    <xf numFmtId="0" fontId="5" fillId="3" borderId="6" xfId="0" applyFont="1" applyFill="1" applyBorder="1" applyAlignment="1">
      <alignment horizontal="center"/>
    </xf>
    <xf numFmtId="0" fontId="5" fillId="4" borderId="6" xfId="0" applyFont="1" applyFill="1" applyBorder="1" applyAlignment="1">
      <alignment horizontal="center"/>
    </xf>
    <xf numFmtId="165" fontId="5" fillId="0" borderId="0" xfId="0" applyNumberFormat="1" applyFont="1"/>
    <xf numFmtId="165" fontId="5" fillId="0" borderId="6" xfId="0" applyNumberFormat="1" applyFont="1" applyBorder="1"/>
    <xf numFmtId="164" fontId="5" fillId="3" borderId="6" xfId="0" applyNumberFormat="1" applyFont="1" applyFill="1" applyBorder="1"/>
    <xf numFmtId="0" fontId="6" fillId="0" borderId="0" xfId="0" applyFont="1"/>
    <xf numFmtId="164" fontId="5" fillId="0" borderId="4" xfId="0" applyNumberFormat="1" applyFont="1" applyBorder="1"/>
    <xf numFmtId="164" fontId="5" fillId="5" borderId="6" xfId="0" applyNumberFormat="1" applyFont="1" applyFill="1" applyBorder="1"/>
    <xf numFmtId="0" fontId="5" fillId="0" borderId="0" xfId="0" quotePrefix="1" applyFont="1"/>
    <xf numFmtId="0" fontId="6" fillId="2" borderId="0" xfId="0" applyFont="1" applyFill="1" applyAlignment="1">
      <alignment horizontal="center"/>
    </xf>
    <xf numFmtId="0" fontId="10" fillId="0" borderId="0" xfId="0" applyFont="1" applyAlignment="1">
      <alignment horizontal="center"/>
    </xf>
    <xf numFmtId="37" fontId="4" fillId="0" borderId="0" xfId="0" applyNumberFormat="1" applyFont="1" applyAlignment="1">
      <alignment horizontal="center"/>
    </xf>
    <xf numFmtId="0" fontId="4" fillId="0" borderId="0" xfId="0" applyFont="1"/>
    <xf numFmtId="0" fontId="4" fillId="4" borderId="0" xfId="0" applyFont="1" applyFill="1" applyAlignment="1">
      <alignment horizontal="center"/>
    </xf>
    <xf numFmtId="0" fontId="4" fillId="4" borderId="0" xfId="0" applyFont="1" applyFill="1"/>
    <xf numFmtId="37" fontId="4" fillId="3" borderId="0" xfId="0" applyNumberFormat="1" applyFont="1" applyFill="1" applyAlignment="1">
      <alignment horizontal="center" wrapText="1"/>
    </xf>
    <xf numFmtId="0" fontId="6" fillId="6" borderId="0" xfId="0" applyFont="1" applyFill="1" applyAlignment="1">
      <alignment horizontal="center"/>
    </xf>
    <xf numFmtId="0" fontId="5" fillId="0" borderId="7" xfId="0" applyFont="1" applyBorder="1"/>
    <xf numFmtId="0" fontId="6" fillId="7" borderId="8" xfId="0" applyFont="1" applyFill="1" applyBorder="1" applyAlignment="1">
      <alignment horizontal="center"/>
    </xf>
    <xf numFmtId="0" fontId="0" fillId="0" borderId="9" xfId="0" applyBorder="1"/>
    <xf numFmtId="37" fontId="5" fillId="0" borderId="8" xfId="0" applyNumberFormat="1" applyFont="1" applyBorder="1"/>
    <xf numFmtId="0" fontId="5" fillId="0" borderId="8" xfId="0" applyFont="1" applyBorder="1"/>
    <xf numFmtId="0" fontId="0" fillId="0" borderId="8" xfId="0" applyBorder="1"/>
    <xf numFmtId="49" fontId="5" fillId="0" borderId="0" xfId="0" applyNumberFormat="1" applyFont="1"/>
    <xf numFmtId="49" fontId="5" fillId="4" borderId="6" xfId="0" applyNumberFormat="1" applyFont="1" applyFill="1" applyBorder="1" applyAlignment="1">
      <alignment horizontal="center"/>
    </xf>
    <xf numFmtId="37" fontId="5" fillId="6" borderId="0" xfId="0" applyNumberFormat="1" applyFont="1" applyFill="1"/>
    <xf numFmtId="0" fontId="5" fillId="6" borderId="0" xfId="0" applyFont="1" applyFill="1"/>
    <xf numFmtId="49" fontId="5" fillId="6" borderId="0" xfId="0" applyNumberFormat="1" applyFont="1" applyFill="1"/>
    <xf numFmtId="0" fontId="6" fillId="6" borderId="0" xfId="0" applyFont="1" applyFill="1"/>
    <xf numFmtId="37" fontId="5" fillId="0" borderId="6" xfId="0" applyNumberFormat="1" applyFont="1" applyBorder="1"/>
    <xf numFmtId="0" fontId="10" fillId="0" borderId="0" xfId="0" applyFont="1"/>
    <xf numFmtId="0" fontId="11" fillId="2" borderId="0" xfId="0" applyFont="1" applyFill="1" applyAlignment="1">
      <alignment horizontal="center"/>
    </xf>
    <xf numFmtId="0" fontId="0" fillId="2" borderId="0" xfId="0" applyFill="1"/>
    <xf numFmtId="0" fontId="10" fillId="2" borderId="0" xfId="0" applyFont="1" applyFill="1"/>
    <xf numFmtId="0" fontId="1" fillId="2" borderId="0" xfId="0" applyFont="1" applyFill="1"/>
    <xf numFmtId="0" fontId="0" fillId="0" borderId="0" xfId="0" applyAlignment="1">
      <alignment vertical="center"/>
    </xf>
    <xf numFmtId="0" fontId="0" fillId="0" borderId="4" xfId="0" applyBorder="1" applyAlignment="1">
      <alignment vertical="center"/>
    </xf>
    <xf numFmtId="0" fontId="0" fillId="2" borderId="0" xfId="0" applyFill="1" applyAlignment="1">
      <alignment vertical="center"/>
    </xf>
    <xf numFmtId="0" fontId="10" fillId="2" borderId="0" xfId="0" applyFont="1" applyFill="1" applyAlignment="1">
      <alignment vertical="center"/>
    </xf>
    <xf numFmtId="0" fontId="0" fillId="0" borderId="5" xfId="0" applyBorder="1" applyAlignment="1">
      <alignment vertical="center"/>
    </xf>
    <xf numFmtId="0" fontId="13" fillId="2" borderId="0" xfId="0" applyFont="1" applyFill="1"/>
    <xf numFmtId="0" fontId="0" fillId="0" borderId="10" xfId="0" applyBorder="1"/>
    <xf numFmtId="0" fontId="0" fillId="0" borderId="11" xfId="0" applyBorder="1"/>
    <xf numFmtId="0" fontId="0" fillId="0" borderId="12" xfId="0" applyBorder="1"/>
    <xf numFmtId="0" fontId="0" fillId="0" borderId="6" xfId="0" applyBorder="1"/>
    <xf numFmtId="0" fontId="8" fillId="0" borderId="0" xfId="0" applyFont="1"/>
    <xf numFmtId="0" fontId="12" fillId="0" borderId="0" xfId="0" applyFont="1"/>
    <xf numFmtId="0" fontId="0" fillId="0" borderId="0" xfId="0" applyAlignment="1">
      <alignment horizontal="center"/>
    </xf>
    <xf numFmtId="0" fontId="14" fillId="0" borderId="6" xfId="0" applyFont="1" applyBorder="1" applyAlignment="1">
      <alignment horizontal="center"/>
    </xf>
    <xf numFmtId="0" fontId="8" fillId="0" borderId="3" xfId="0" applyFont="1" applyBorder="1"/>
    <xf numFmtId="0" fontId="15" fillId="0" borderId="7" xfId="0" applyFont="1" applyBorder="1"/>
    <xf numFmtId="0" fontId="15" fillId="0" borderId="8" xfId="0" applyFont="1" applyBorder="1"/>
    <xf numFmtId="0" fontId="6" fillId="0" borderId="9" xfId="0" applyFont="1" applyBorder="1"/>
    <xf numFmtId="0" fontId="15" fillId="0" borderId="1" xfId="0" applyFont="1" applyBorder="1"/>
    <xf numFmtId="0" fontId="15" fillId="0" borderId="2" xfId="0" applyFont="1" applyBorder="1"/>
    <xf numFmtId="0" fontId="6" fillId="0" borderId="3" xfId="0" applyFont="1" applyBorder="1"/>
    <xf numFmtId="0" fontId="17" fillId="0" borderId="12" xfId="0" applyFont="1" applyBorder="1"/>
    <xf numFmtId="0" fontId="1" fillId="0" borderId="11" xfId="0" applyFont="1" applyBorder="1"/>
    <xf numFmtId="0" fontId="11" fillId="0" borderId="0" xfId="0" applyFont="1" applyAlignment="1">
      <alignment horizontal="center"/>
    </xf>
    <xf numFmtId="0" fontId="19" fillId="0" borderId="0" xfId="0" applyFont="1" applyAlignment="1">
      <alignment horizontal="center"/>
    </xf>
    <xf numFmtId="0" fontId="19" fillId="0" borderId="4" xfId="0" applyFont="1" applyBorder="1"/>
    <xf numFmtId="0" fontId="21" fillId="0" borderId="0" xfId="1" applyFont="1" applyAlignment="1" applyProtection="1">
      <alignment horizontal="center"/>
    </xf>
    <xf numFmtId="0" fontId="22" fillId="0" borderId="0" xfId="2" applyFont="1" applyAlignment="1" applyProtection="1">
      <alignment horizontal="center"/>
      <protection locked="0"/>
    </xf>
    <xf numFmtId="0" fontId="23" fillId="0" borderId="0" xfId="0" applyFont="1" applyAlignment="1">
      <alignment horizontal="center" wrapText="1"/>
    </xf>
    <xf numFmtId="0" fontId="0" fillId="0" borderId="7" xfId="0" applyBorder="1"/>
    <xf numFmtId="0" fontId="0" fillId="2" borderId="0" xfId="0" applyFont="1" applyFill="1"/>
    <xf numFmtId="0" fontId="0" fillId="0" borderId="0" xfId="0" applyFont="1"/>
    <xf numFmtId="0" fontId="8" fillId="8" borderId="11" xfId="0" applyFont="1" applyFill="1" applyBorder="1"/>
    <xf numFmtId="0" fontId="0" fillId="8" borderId="11" xfId="0" applyFill="1" applyBorder="1"/>
    <xf numFmtId="0" fontId="16" fillId="8" borderId="8" xfId="0" applyFont="1" applyFill="1" applyBorder="1"/>
    <xf numFmtId="0" fontId="15" fillId="8" borderId="8" xfId="0" applyFont="1" applyFill="1" applyBorder="1"/>
    <xf numFmtId="0" fontId="11" fillId="2" borderId="0" xfId="0" applyFont="1" applyFill="1" applyAlignment="1">
      <alignment horizontal="center"/>
    </xf>
    <xf numFmtId="0" fontId="6" fillId="7" borderId="8" xfId="0" applyFont="1" applyFill="1" applyBorder="1" applyAlignment="1">
      <alignment horizontal="center"/>
    </xf>
    <xf numFmtId="0" fontId="11" fillId="0" borderId="0" xfId="0" applyFont="1" applyAlignment="1">
      <alignment horizontal="center"/>
    </xf>
    <xf numFmtId="0" fontId="11" fillId="0" borderId="0" xfId="0" quotePrefix="1" applyFont="1" applyAlignment="1">
      <alignment horizontal="center"/>
    </xf>
    <xf numFmtId="0" fontId="18" fillId="2" borderId="12" xfId="0" applyFont="1" applyFill="1" applyBorder="1" applyAlignment="1">
      <alignment horizontal="center" vertical="top" wrapText="1"/>
    </xf>
    <xf numFmtId="0" fontId="18" fillId="2" borderId="11" xfId="0" applyFont="1" applyFill="1" applyBorder="1" applyAlignment="1">
      <alignment horizontal="center" vertical="top" wrapText="1"/>
    </xf>
    <xf numFmtId="0" fontId="18" fillId="2" borderId="10" xfId="0" applyFont="1" applyFill="1" applyBorder="1" applyAlignment="1">
      <alignment horizontal="center" vertical="top" wrapText="1"/>
    </xf>
    <xf numFmtId="0" fontId="8" fillId="8" borderId="11" xfId="0" applyFont="1" applyFill="1" applyBorder="1" applyAlignment="1">
      <alignment horizontal="left"/>
    </xf>
    <xf numFmtId="0" fontId="25" fillId="0" borderId="0" xfId="0" applyFont="1" applyAlignment="1">
      <alignment horizontal="center" wrapText="1"/>
    </xf>
    <xf numFmtId="0" fontId="22" fillId="0" borderId="0" xfId="2" applyFont="1" applyAlignment="1" applyProtection="1">
      <alignment horizontal="center"/>
      <protection locked="0"/>
    </xf>
    <xf numFmtId="0" fontId="21" fillId="0" borderId="0" xfId="1" applyFont="1" applyAlignment="1" applyProtection="1">
      <alignment horizontal="center"/>
    </xf>
    <xf numFmtId="0" fontId="6" fillId="2" borderId="0" xfId="0" applyFont="1" applyFill="1" applyAlignment="1">
      <alignment horizontal="center"/>
    </xf>
    <xf numFmtId="0" fontId="10" fillId="0" borderId="0" xfId="0" applyFont="1" applyAlignment="1">
      <alignment horizontal="center"/>
    </xf>
    <xf numFmtId="0" fontId="6" fillId="2" borderId="12"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0" xfId="0" applyFont="1" applyFill="1" applyBorder="1" applyAlignment="1">
      <alignment horizontal="center" vertical="top" wrapText="1"/>
    </xf>
  </cellXfs>
  <cellStyles count="3">
    <cellStyle name="Hyperlink" xfId="1" builtinId="8"/>
    <cellStyle name="Normal" xfId="0" builtinId="0"/>
    <cellStyle name="Normal_Revised PSC-Contractors2007AnnualIncomeTaxRetur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xdr:colOff>
      <xdr:row>2</xdr:row>
      <xdr:rowOff>53340</xdr:rowOff>
    </xdr:from>
    <xdr:to>
      <xdr:col>2</xdr:col>
      <xdr:colOff>129540</xdr:colOff>
      <xdr:row>7</xdr:row>
      <xdr:rowOff>24765</xdr:rowOff>
    </xdr:to>
    <xdr:pic>
      <xdr:nvPicPr>
        <xdr:cNvPr id="2" name="Picture 8">
          <a:extLst>
            <a:ext uri="{FF2B5EF4-FFF2-40B4-BE49-F238E27FC236}">
              <a16:creationId xmlns="" xmlns:a16="http://schemas.microsoft.com/office/drawing/2014/main" id="{22A85A0A-A0BB-475D-8515-A5268A8299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388620"/>
          <a:ext cx="129540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845820</xdr:colOff>
      <xdr:row>2</xdr:row>
      <xdr:rowOff>118110</xdr:rowOff>
    </xdr:from>
    <xdr:to>
      <xdr:col>17</xdr:col>
      <xdr:colOff>864870</xdr:colOff>
      <xdr:row>7</xdr:row>
      <xdr:rowOff>88469</xdr:rowOff>
    </xdr:to>
    <xdr:pic>
      <xdr:nvPicPr>
        <xdr:cNvPr id="3" name="Picture 1" descr="mof logoREVISED">
          <a:extLst>
            <a:ext uri="{FF2B5EF4-FFF2-40B4-BE49-F238E27FC236}">
              <a16:creationId xmlns="" xmlns:a16="http://schemas.microsoft.com/office/drawing/2014/main" id="{3A4EB760-0AE3-4180-9F91-C450AFB0C03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2488" t="4352" r="15025" b="8852"/>
        <a:stretch>
          <a:fillRect/>
        </a:stretch>
      </xdr:blipFill>
      <xdr:spPr bwMode="auto">
        <a:xfrm>
          <a:off x="9753600" y="453390"/>
          <a:ext cx="1215390" cy="808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owecynm\Local%20Settings\Temporary%20Internet%20Files\OLKA\jobs\T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Staff%20Notes\Forms\AFE%20New%20Form%201_26_05.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TST%20Job%20Reports%20rev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nance/Private/TAX/Tax%20Returns%20&amp;%20Compliance%20(TAX200)/2008/East%20Timor/APT/APT%20Joint%20Venture%20BU%20&amp;%2003-13%20JV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ce/Private/TAX/Tax%20Returns%20&amp;%20Compliance%20(TAX200)/2012/East%20Timor/APT/APT%20Return%20Q3%2020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ance\Private\Accounting\COP%20JPDA%20Pty%20Ltd%20(C8)\08_GL%20Reconciliations%20(FIN170-10Y)\2008\200812_C8%20Recs%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nance/Private/TAX/Tax%20Returns%20&amp;%20Compliance%20(TAX200)/2013/East%20Timor/APT/APT%20Returns/COPJPDA%20APT%20Amendment%20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R%20St%20Mary%20Land%20%231%20ST\AFE'S\Sidetrack\ORIGINAL%20AF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TANDARD\Finance\TAX\Indonesian\KPMG%201999\H8B%20PP(91-12)%20Pty%20Ltd%201999.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Houma%20District%20Workbook%20Rev3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treetTalk\Teams@DatalibR@GCD\AFE%20Package\AFE%20pack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Private/TAX/Tax%20Returns%20&amp;%20Compliance%20(TAX200)/2014/East%20Timor/APT/APT%20Returns%20COP/COP%20Emet%20(Q3)%20APT%20Return%20201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Finance\Private\Month%20End\Reconciliations\H8\2005\May%202005\03-12%20May%2005.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perspdocp1/Finance/Private/Month%20End/Reconciliations/H8/2005/July%202005/Corporate%20July%2020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BR%20Existing%20Assets\SELA%20Area%203\GENERAL\Cost%20Estimate%20Completion%20Form_10-18-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Rish\QA\BOT-QA\FORMS\1212-B.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bothoudoc01/temp/Work%20Authorization%20Form%207%20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Finance\Private\Month%20End\Reconciliations\Fixed%20Assets%20-%20Bayu%20Companies\12%20December%2007_Fixed%20Assets%20Rec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nance/Private/TAX/Tax%20Returns%20&amp;%20Compliance%20(TAX200)/2014/East%20Timor/APT/APT%20Returns%20COP/COP%20(03-12)%20(H8)%20APT%20Return%20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na02\shared\Finance\Secure\RevenueReturns\Revenue%20Return%20Supporting%20Schedules\PSC%20Revenue%20Schedules%20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erdoc001/Finance/Private/Month%20End/Reconciliations/H8/2004/12-04/Corporate%20December%202004%20restored%20cop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erdoc001/corporate/SHADOW/Documents/Finance/Accounting/Bayu-Undan%20Companies/H8%20-%20ConocoPhillips%20(03-12)%20Pty%20Ltd/Reconciliations/2006/12%20Dec%2006%20_BU%20Corporate%20Recs(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sidwecr\Local%20Settings\Temporary%20Internet%20Files\OLK1DE\2011-07-04%20DCR%20Decision%20Tree%20v10%20(5)%20-%20Lor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nance/Private/TAX/Tax%20Accounting%20(FIN175)/2011/Accruals/12%20December%202011/Bayu%20Current%20Tax%20Effect%20Dec%20201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nance/Private/TAX/Tax%20Returns%20&amp;%20Compliance%20(TAX200)/2019/East%20Timor/APT/PSC%2003-12%20APT%20Return%20templat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AWING"/>
      <sheetName val="#REF"/>
      <sheetName val="TST"/>
    </sheetNames>
    <definedNames>
      <definedName name="AutoCAD" refersTo="#REF!"/>
      <definedName name="impdwg" refersTo="#REF!"/>
      <definedName name="Insert_New_Page" refersTo="#REF!"/>
      <definedName name="Macro2"/>
      <definedName name="Macro22"/>
      <definedName name="Save_Document" refersTo="#REF!"/>
      <definedName name="Show_1" refersTo="#REF!"/>
      <definedName name="Show_2" refersTo="#REF!"/>
    </defined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HP"/>
      <sheetName val="RF"/>
      <sheetName val="AFE"/>
      <sheetName val="Completion"/>
      <sheetName val="CompletionSup"/>
      <sheetName val="Facilities"/>
      <sheetName val="Expense WO"/>
      <sheetName val="Non-OP"/>
      <sheetName val="COMPSUP"/>
      <sheetName val="FACSUP"/>
      <sheetName val="Drill Est"/>
      <sheetName val="PISS"/>
      <sheetName val="Assumptions"/>
      <sheetName val="Sensitivity"/>
      <sheetName val="Cost Chart"/>
      <sheetName val="Pg Chart"/>
      <sheetName val="Pg1"/>
      <sheetName val="Pg2"/>
      <sheetName val="Pg3"/>
      <sheetName val="Pg4"/>
      <sheetName val="Pg5"/>
      <sheetName val="Z1"/>
      <sheetName val="Ln1"/>
      <sheetName val="Z2"/>
      <sheetName val="Ln2"/>
      <sheetName val="Z3"/>
      <sheetName val="Ln3"/>
      <sheetName val="Z4"/>
      <sheetName val="Ln4"/>
      <sheetName val="Z5"/>
      <sheetName val="Ln5"/>
      <sheetName val="Three Zone Tree"/>
      <sheetName val="Production Profiles"/>
      <sheetName val="Production Plots"/>
      <sheetName val="Distribute"/>
      <sheetName val="DisSum"/>
      <sheetName val="ProbCalc"/>
      <sheetName val="MZ"/>
      <sheetName val="Sheet1"/>
      <sheetName val="PM"/>
      <sheetName val="LA9th"/>
      <sheetName val="Coding Guidelines"/>
    </sheetNames>
    <sheetDataSet>
      <sheetData sheetId="0" refreshError="1">
        <row r="2">
          <cell r="J2">
            <v>1</v>
          </cell>
          <cell r="K2">
            <v>2</v>
          </cell>
          <cell r="L2">
            <v>3</v>
          </cell>
          <cell r="M2">
            <v>4</v>
          </cell>
          <cell r="N2">
            <v>5</v>
          </cell>
          <cell r="Q2">
            <v>1</v>
          </cell>
          <cell r="R2">
            <v>2</v>
          </cell>
          <cell r="S2">
            <v>3</v>
          </cell>
          <cell r="T2">
            <v>4</v>
          </cell>
          <cell r="U2">
            <v>5</v>
          </cell>
        </row>
        <row r="3">
          <cell r="J3">
            <v>0</v>
          </cell>
          <cell r="K3">
            <v>0</v>
          </cell>
          <cell r="L3">
            <v>0</v>
          </cell>
          <cell r="M3">
            <v>0</v>
          </cell>
          <cell r="N3">
            <v>0</v>
          </cell>
          <cell r="Q3" t="str">
            <v>APPROVE</v>
          </cell>
          <cell r="R3" t="str">
            <v>RECOMMEND</v>
          </cell>
          <cell r="S3" t="str">
            <v>RECOMMEND</v>
          </cell>
          <cell r="T3" t="str">
            <v>RECOMMEND</v>
          </cell>
          <cell r="U3" t="str">
            <v>RECOMMEND</v>
          </cell>
        </row>
        <row r="4">
          <cell r="J4">
            <v>0</v>
          </cell>
          <cell r="K4">
            <v>0</v>
          </cell>
          <cell r="L4">
            <v>0</v>
          </cell>
          <cell r="M4">
            <v>0</v>
          </cell>
          <cell r="N4">
            <v>0</v>
          </cell>
          <cell r="Q4" t="str">
            <v>APPROVE</v>
          </cell>
          <cell r="R4" t="str">
            <v>RECOMMEND</v>
          </cell>
          <cell r="S4" t="str">
            <v>RECOMMEND</v>
          </cell>
          <cell r="T4" t="str">
            <v>RECOMMEND</v>
          </cell>
          <cell r="U4" t="str">
            <v>RECOMMEND</v>
          </cell>
        </row>
        <row r="5">
          <cell r="J5">
            <v>0</v>
          </cell>
          <cell r="K5">
            <v>0</v>
          </cell>
          <cell r="L5">
            <v>0</v>
          </cell>
          <cell r="M5">
            <v>0</v>
          </cell>
          <cell r="N5">
            <v>0</v>
          </cell>
          <cell r="Q5" t="str">
            <v>APPROVE</v>
          </cell>
          <cell r="R5" t="str">
            <v>RECOMMEND</v>
          </cell>
          <cell r="S5" t="str">
            <v>RECOMMEND</v>
          </cell>
          <cell r="T5" t="str">
            <v>RECOMMEND</v>
          </cell>
          <cell r="U5" t="str">
            <v>RECOMMEND</v>
          </cell>
        </row>
        <row r="6">
          <cell r="J6">
            <v>0</v>
          </cell>
          <cell r="K6">
            <v>0</v>
          </cell>
          <cell r="L6">
            <v>0</v>
          </cell>
          <cell r="M6">
            <v>0</v>
          </cell>
          <cell r="N6">
            <v>0</v>
          </cell>
          <cell r="Q6" t="str">
            <v>APPROVE</v>
          </cell>
          <cell r="R6" t="str">
            <v>RECOMMEND</v>
          </cell>
          <cell r="S6" t="str">
            <v>RECOMMEND</v>
          </cell>
          <cell r="T6" t="str">
            <v>RECOMMEND</v>
          </cell>
          <cell r="U6" t="str">
            <v>RECOMMEND</v>
          </cell>
        </row>
        <row r="7">
          <cell r="J7">
            <v>0</v>
          </cell>
          <cell r="K7">
            <v>0</v>
          </cell>
          <cell r="L7">
            <v>0</v>
          </cell>
          <cell r="M7">
            <v>0</v>
          </cell>
          <cell r="N7">
            <v>0</v>
          </cell>
          <cell r="Q7" t="str">
            <v>APPROVE</v>
          </cell>
          <cell r="R7" t="str">
            <v>RECOMMEND</v>
          </cell>
          <cell r="S7" t="str">
            <v>RECOMMEND</v>
          </cell>
          <cell r="T7" t="str">
            <v>RECOMMEND</v>
          </cell>
          <cell r="U7" t="str">
            <v>RECOMMEND</v>
          </cell>
        </row>
        <row r="8">
          <cell r="J8">
            <v>0</v>
          </cell>
          <cell r="K8">
            <v>0</v>
          </cell>
          <cell r="L8">
            <v>0</v>
          </cell>
          <cell r="M8">
            <v>0</v>
          </cell>
          <cell r="N8">
            <v>0</v>
          </cell>
          <cell r="Q8" t="str">
            <v>APPROVE</v>
          </cell>
          <cell r="R8" t="str">
            <v>RECOMMEND</v>
          </cell>
          <cell r="S8" t="str">
            <v>RECOMMEND</v>
          </cell>
          <cell r="T8" t="str">
            <v>RECOMMEND</v>
          </cell>
          <cell r="U8" t="str">
            <v>RECOMMEND</v>
          </cell>
        </row>
        <row r="9">
          <cell r="J9">
            <v>0</v>
          </cell>
          <cell r="K9" t="str">
            <v>MANAGER GEOSCIENCE  - Lew Scott</v>
          </cell>
          <cell r="L9" t="str">
            <v>MANAGER GEOSCIENCE  - Lew Scott</v>
          </cell>
          <cell r="M9" t="str">
            <v>MANAGER GEOSCIENCE  - Lew Scott</v>
          </cell>
          <cell r="N9" t="str">
            <v>MANAGER GEOSCIENCE  - Lew Scott</v>
          </cell>
          <cell r="Q9" t="str">
            <v>NOTIFY PARTNERS</v>
          </cell>
          <cell r="R9" t="str">
            <v>APPROVE</v>
          </cell>
          <cell r="S9" t="str">
            <v>CONCUR</v>
          </cell>
          <cell r="T9" t="str">
            <v>CONCUR</v>
          </cell>
          <cell r="U9" t="str">
            <v>CONCUR</v>
          </cell>
        </row>
        <row r="10">
          <cell r="J10" t="str">
            <v>DISTRIBUTION - Marcy Lowry</v>
          </cell>
          <cell r="K10" t="str">
            <v>MANAGER  ENGINEERING. - Curtis Newstrom</v>
          </cell>
          <cell r="L10" t="str">
            <v>MANAGER  ENGINEERING. - Curtis Newstrom</v>
          </cell>
          <cell r="M10" t="str">
            <v>MANAGER  ENGINEERING. - Curtis Newstrom</v>
          </cell>
          <cell r="N10" t="str">
            <v>MANAGER  ENGINEERING. - Curtis Newstrom</v>
          </cell>
          <cell r="Q10" t="str">
            <v>NOTIFY ACCTG BY FAX</v>
          </cell>
          <cell r="R10" t="str">
            <v>APPROVE</v>
          </cell>
          <cell r="S10" t="str">
            <v>CONCUR</v>
          </cell>
          <cell r="T10" t="str">
            <v>CONCUR</v>
          </cell>
          <cell r="U10" t="str">
            <v>CONCUR</v>
          </cell>
        </row>
        <row r="11">
          <cell r="J11">
            <v>0</v>
          </cell>
          <cell r="K11" t="str">
            <v>MANAGER  DRILLING - James Bobo</v>
          </cell>
          <cell r="L11" t="str">
            <v>MANAGER  DRILLING - James Bobo</v>
          </cell>
          <cell r="M11" t="str">
            <v>MANAGER  DRILLING - James Bobo</v>
          </cell>
          <cell r="N11" t="str">
            <v>MANAGER  DRILLING - James Bobo</v>
          </cell>
          <cell r="Q11">
            <v>0</v>
          </cell>
          <cell r="R11" t="str">
            <v>APPROVE</v>
          </cell>
          <cell r="S11" t="str">
            <v>CONCUR</v>
          </cell>
          <cell r="T11" t="str">
            <v>CONCUR</v>
          </cell>
          <cell r="U11" t="str">
            <v>CONCUR</v>
          </cell>
        </row>
        <row r="12">
          <cell r="J12">
            <v>0</v>
          </cell>
          <cell r="K12" t="str">
            <v>MANAGER  LAND - Jim McCullough</v>
          </cell>
          <cell r="L12" t="str">
            <v>G.M. DRILLING - Arnold Nall</v>
          </cell>
          <cell r="M12" t="str">
            <v>G.M. DRILLING - Arnold Nall</v>
          </cell>
          <cell r="N12" t="str">
            <v>G.M. DRILLING - Arnold Nall</v>
          </cell>
          <cell r="Q12">
            <v>0</v>
          </cell>
          <cell r="R12" t="str">
            <v>APPROVE</v>
          </cell>
          <cell r="S12" t="str">
            <v>APPROVE</v>
          </cell>
          <cell r="T12" t="str">
            <v>CONCUR</v>
          </cell>
          <cell r="U12" t="str">
            <v>CONCUR</v>
          </cell>
        </row>
        <row r="13">
          <cell r="J13">
            <v>0</v>
          </cell>
          <cell r="K13">
            <v>0</v>
          </cell>
          <cell r="L13" t="str">
            <v>G.M. ASSET DEV - Steve Pugh</v>
          </cell>
          <cell r="M13" t="str">
            <v>G.M. ASSET DEV - Steve Pugh</v>
          </cell>
          <cell r="N13" t="str">
            <v>G.M. ASSET DEV - Steve Pugh</v>
          </cell>
          <cell r="Q13">
            <v>0</v>
          </cell>
          <cell r="R13" t="str">
            <v>NOTIFY PARTNERS</v>
          </cell>
          <cell r="S13" t="str">
            <v>APPROVE</v>
          </cell>
          <cell r="T13" t="str">
            <v>CONCUR</v>
          </cell>
          <cell r="U13" t="str">
            <v>CONCUR</v>
          </cell>
        </row>
        <row r="14">
          <cell r="J14">
            <v>0</v>
          </cell>
          <cell r="K14" t="str">
            <v>DISTRIBUTION - Marcy Lowry</v>
          </cell>
          <cell r="L14" t="str">
            <v>G.M. GEOSCIENCE - Jim McCullough</v>
          </cell>
          <cell r="M14" t="str">
            <v>G.M. GEOSCIENCE - Jim McCullough</v>
          </cell>
          <cell r="N14" t="str">
            <v>G.M. GEOSCIENCE - Jim McCullough</v>
          </cell>
          <cell r="Q14">
            <v>0</v>
          </cell>
          <cell r="R14" t="str">
            <v>NOTIFY ACCTG BY FAX</v>
          </cell>
          <cell r="S14" t="str">
            <v>APPROVE</v>
          </cell>
          <cell r="T14" t="str">
            <v>CONCUR</v>
          </cell>
          <cell r="U14" t="str">
            <v>CONCUR</v>
          </cell>
        </row>
        <row r="15">
          <cell r="J15">
            <v>0</v>
          </cell>
          <cell r="K15">
            <v>0</v>
          </cell>
          <cell r="L15">
            <v>0</v>
          </cell>
          <cell r="M15" t="str">
            <v>DIVISION VP - Barry Winstead</v>
          </cell>
          <cell r="N15" t="str">
            <v>DIVISION VP - Barry Winstead</v>
          </cell>
          <cell r="Q15">
            <v>0</v>
          </cell>
          <cell r="R15">
            <v>0</v>
          </cell>
          <cell r="S15" t="str">
            <v>NOTIFY PARTNERS</v>
          </cell>
          <cell r="T15" t="str">
            <v>APPROVE</v>
          </cell>
          <cell r="U15" t="str">
            <v>CONCUR</v>
          </cell>
        </row>
        <row r="16">
          <cell r="J16">
            <v>0</v>
          </cell>
          <cell r="K16">
            <v>0</v>
          </cell>
          <cell r="L16" t="str">
            <v>DISTRIBUTION - Marcy Lowry</v>
          </cell>
          <cell r="M16">
            <v>0</v>
          </cell>
          <cell r="N16" t="str">
            <v>E.V.P. PRODUCTION - Randy  Limbacher</v>
          </cell>
          <cell r="Q16">
            <v>0</v>
          </cell>
          <cell r="R16">
            <v>0</v>
          </cell>
          <cell r="S16" t="str">
            <v>NOTIFY ACCTG BY FAX</v>
          </cell>
          <cell r="T16" t="str">
            <v>NOTIFY PARTNERS</v>
          </cell>
          <cell r="U16" t="str">
            <v>APPROVE</v>
          </cell>
        </row>
        <row r="17">
          <cell r="J17">
            <v>0</v>
          </cell>
          <cell r="K17">
            <v>0</v>
          </cell>
          <cell r="L17">
            <v>0</v>
          </cell>
          <cell r="M17" t="str">
            <v>DISTRIBUTION - Marcy Lowry</v>
          </cell>
          <cell r="N17" t="str">
            <v>E.V.P. EXPLORATION - John Williams</v>
          </cell>
          <cell r="Q17">
            <v>0</v>
          </cell>
          <cell r="R17">
            <v>0</v>
          </cell>
          <cell r="S17">
            <v>0</v>
          </cell>
          <cell r="T17" t="str">
            <v>NOTIFY ACCTG BY FAX</v>
          </cell>
          <cell r="U17" t="str">
            <v>APPROVE</v>
          </cell>
        </row>
        <row r="18">
          <cell r="J18">
            <v>0</v>
          </cell>
          <cell r="K18">
            <v>0</v>
          </cell>
          <cell r="L18">
            <v>0</v>
          </cell>
          <cell r="M18">
            <v>0</v>
          </cell>
          <cell r="N18">
            <v>0</v>
          </cell>
          <cell r="Q18">
            <v>0</v>
          </cell>
          <cell r="R18">
            <v>0</v>
          </cell>
          <cell r="S18">
            <v>0</v>
          </cell>
          <cell r="T18">
            <v>0</v>
          </cell>
          <cell r="U18" t="str">
            <v>NOTIFY PARTNERS</v>
          </cell>
        </row>
        <row r="19">
          <cell r="J19">
            <v>0</v>
          </cell>
          <cell r="K19">
            <v>0</v>
          </cell>
          <cell r="L19">
            <v>0</v>
          </cell>
          <cell r="M19">
            <v>0</v>
          </cell>
          <cell r="N19" t="str">
            <v>DISTRIBUTION - Marcy Lowry</v>
          </cell>
          <cell r="Q19">
            <v>0</v>
          </cell>
          <cell r="R19">
            <v>0</v>
          </cell>
          <cell r="S19">
            <v>0</v>
          </cell>
          <cell r="T19">
            <v>0</v>
          </cell>
          <cell r="U19" t="str">
            <v>NOTIFY ACCTG BY FAX</v>
          </cell>
        </row>
        <row r="20">
          <cell r="J20">
            <v>0</v>
          </cell>
          <cell r="K20">
            <v>0</v>
          </cell>
          <cell r="L20">
            <v>0</v>
          </cell>
          <cell r="M20">
            <v>0</v>
          </cell>
          <cell r="Q20">
            <v>0</v>
          </cell>
          <cell r="R20">
            <v>0</v>
          </cell>
          <cell r="S20">
            <v>0</v>
          </cell>
          <cell r="T20">
            <v>0</v>
          </cell>
          <cell r="U20">
            <v>0</v>
          </cell>
        </row>
        <row r="23">
          <cell r="K23" t="str">
            <v>G.M. ASSET DEV - S. Pugh</v>
          </cell>
        </row>
        <row r="24">
          <cell r="K24" t="str">
            <v>G.M. GEOSCIENCE - J. McCullough</v>
          </cell>
        </row>
        <row r="25">
          <cell r="K25" t="str">
            <v>DIVISION VP - B. Winstead</v>
          </cell>
        </row>
        <row r="28">
          <cell r="C28">
            <v>0</v>
          </cell>
        </row>
        <row r="29">
          <cell r="C29">
            <v>0</v>
          </cell>
        </row>
        <row r="37">
          <cell r="C3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Job Kit Checklist"/>
      <sheetName val="Work Authorization"/>
      <sheetName val="JSA Form"/>
      <sheetName val="Completion Report"/>
      <sheetName val="Job Log pg1"/>
      <sheetName val="Job Log pg 2"/>
      <sheetName val="Job Closure"/>
      <sheetName val="Damaged Tool Report"/>
      <sheetName val="Billing Package"/>
      <sheetName val="Terms and Conditions"/>
      <sheetName val="Field Accident Rep"/>
      <sheetName val="Module 8x14"/>
      <sheetName val="Input1"/>
      <sheetName val="Input2"/>
      <sheetName val="Import"/>
      <sheetName val="DataSheet"/>
      <sheetName val="Insert"/>
    </sheetNames>
    <sheetDataSet>
      <sheetData sheetId="0" refreshError="1">
        <row r="9">
          <cell r="C9" t="str">
            <v xml:space="preserve"> </v>
          </cell>
        </row>
        <row r="11">
          <cell r="C11" t="str">
            <v xml:space="preserve"> </v>
          </cell>
        </row>
        <row r="13">
          <cell r="C13" t="str">
            <v xml:space="preserve"> </v>
          </cell>
        </row>
        <row r="29">
          <cell r="C29" t="str">
            <v xml:space="preserve"> </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APT 2008"/>
      <sheetName val="ATT Summary 2008 BU"/>
      <sheetName val="ATT 1- Capex Opex"/>
      <sheetName val="ATT 2- Non Deduc"/>
      <sheetName val="ATT 3- 03-13 Permit fees"/>
      <sheetName val="Dec 2008 BU Billing Stmt"/>
      <sheetName val="Exp EG4"/>
    </sheetNames>
    <sheetDataSet>
      <sheetData sheetId="0">
        <row r="5">
          <cell r="B5" t="str">
            <v>ConocoPhillips JPDA Pty Ltd</v>
          </cell>
        </row>
        <row r="6">
          <cell r="B6">
            <v>123456789</v>
          </cell>
        </row>
      </sheetData>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APT 2012"/>
      <sheetName val="ATT Summary 2012 BU"/>
      <sheetName val="ATT 1- Capex Opex"/>
      <sheetName val="ATT 2- Non Deduc"/>
      <sheetName val="ATT 3- 03-12 Permit fees"/>
      <sheetName val="ATT 4- Revenue"/>
      <sheetName val="ATT 5- APT Instlaments"/>
      <sheetName val="Dec 2012 BU Billing Stmt"/>
      <sheetName val="Exp EG5"/>
      <sheetName val="EKKN Bayu split"/>
    </sheetNames>
    <sheetDataSet>
      <sheetData sheetId="0">
        <row r="5">
          <cell r="B5" t="str">
            <v>CONOCOPHILLIPS (EMET) PTY LTD</v>
          </cell>
        </row>
        <row r="7">
          <cell r="B7">
            <v>41274</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06000"/>
      <sheetName val="111210"/>
      <sheetName val="111220"/>
      <sheetName val="111500"/>
      <sheetName val="123500"/>
      <sheetName val="128500"/>
      <sheetName val="143000"/>
      <sheetName val="181900"/>
      <sheetName val="201100"/>
      <sheetName val="202000"/>
      <sheetName val="203000"/>
      <sheetName val="236000"/>
      <sheetName val="250001"/>
      <sheetName val="301000"/>
      <sheetName val="360000"/>
      <sheetName val="360000 JS Ledger"/>
      <sheetName val="301800 JS"/>
    </sheetNames>
    <sheetDataSet>
      <sheetData sheetId="0" refreshError="1">
        <row r="1">
          <cell r="B1" t="str">
            <v>ConocoPhillips JPDA Pty Ltd</v>
          </cell>
        </row>
        <row r="2">
          <cell r="B2">
            <v>39813</v>
          </cell>
        </row>
        <row r="7">
          <cell r="B7" t="str">
            <v>Kim Morton</v>
          </cell>
        </row>
        <row r="8">
          <cell r="B8" t="str">
            <v>Gillian D'Cunha</v>
          </cell>
        </row>
        <row r="9">
          <cell r="B9">
            <v>0.68864999999999998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APT 2012"/>
      <sheetName val="ATT Summary 2012 BU"/>
      <sheetName val="ATT 1- Capex Opex"/>
      <sheetName val="ATT 2- Non Deduc"/>
      <sheetName val="ATT 3- 03-13 Permit costss"/>
      <sheetName val="ATT 4- Revenue"/>
      <sheetName val="ATT 5- APT Instlaments"/>
      <sheetName val="Exp EG5"/>
      <sheetName val="Dec 2013 BU Billing Stmt"/>
    </sheetNames>
    <sheetDataSet>
      <sheetData sheetId="0">
        <row r="6">
          <cell r="B6" t="str">
            <v>2 000 101</v>
          </cell>
        </row>
        <row r="7">
          <cell r="B7">
            <v>41639</v>
          </cell>
        </row>
      </sheetData>
      <sheetData sheetId="1"/>
      <sheetData sheetId="2">
        <row r="9">
          <cell r="D9">
            <v>15.33</v>
          </cell>
        </row>
      </sheetData>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BHP"/>
      <sheetName val="RF"/>
      <sheetName val="AFE"/>
      <sheetName val="PISS"/>
      <sheetName val="Cost"/>
      <sheetName val="PmRisk"/>
      <sheetName val="ROR"/>
      <sheetName val="Sensitivities"/>
      <sheetName val="RRS"/>
      <sheetName val="Pg1"/>
      <sheetName val="Pg2"/>
      <sheetName val="Pg3"/>
      <sheetName val="Pg4"/>
      <sheetName val="Pg5"/>
      <sheetName val="Z1"/>
      <sheetName val="Ln1"/>
      <sheetName val="Z2"/>
      <sheetName val="Ln2"/>
      <sheetName val="Z3"/>
      <sheetName val="Ln3"/>
      <sheetName val="Z4"/>
      <sheetName val="Ln4"/>
      <sheetName val="Z5"/>
      <sheetName val="Ln5"/>
      <sheetName val="DisSum"/>
      <sheetName val="ProbCalc"/>
      <sheetName val="MZ"/>
      <sheetName val="PM"/>
      <sheetName val="LogAnalysis"/>
    </sheetNames>
    <sheetDataSet>
      <sheetData sheetId="0">
        <row r="7">
          <cell r="B7" t="str">
            <v>1941' FSL &amp; 1225' FEL 24 T17S-R9E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Balance Sheet and P&amp;L"/>
      <sheetName val="Tax Basis Trial Balance"/>
      <sheetName val="List of Directors"/>
      <sheetName val="List of Shareholders"/>
    </sheetNames>
    <sheetDataSet>
      <sheetData sheetId="0" refreshError="1">
        <row r="6">
          <cell r="E6">
            <v>6975</v>
          </cell>
        </row>
      </sheetData>
      <sheetData sheetId="1"/>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eables"/>
      <sheetName val="Instructions"/>
      <sheetName val="WF Checklist"/>
      <sheetName val="LoadOut"/>
      <sheetName val="Job Masters"/>
    </sheetNames>
    <sheetDataSet>
      <sheetData sheetId="0"/>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ocument list"/>
      <sheetName val="Route Form"/>
      <sheetName val="AFE"/>
      <sheetName val="Propect Summary"/>
      <sheetName val="G&amp;G-Land"/>
      <sheetName val="Pg sheet"/>
      <sheetName val="Lognorm"/>
      <sheetName val="Multi-zone"/>
      <sheetName val="Drlg Req"/>
      <sheetName val="Assumptions"/>
      <sheetName val="Appendix"/>
      <sheetName val="Post Morte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Checklist"/>
      <sheetName val="APT 2014"/>
      <sheetName val="ATT Summary 2014 BU"/>
      <sheetName val="ATT 1- Capex Opex"/>
      <sheetName val="ATT 2- Other Adjustments"/>
      <sheetName val="ATT 3- 03-12 Permit costs"/>
      <sheetName val="ATT 4- Revenue"/>
      <sheetName val="ATT 5- APT Instlaments"/>
      <sheetName val="Dec 2014 BU Billing Stmt"/>
      <sheetName val="Exp EG5"/>
      <sheetName val="JV(03-12) USD"/>
    </sheetNames>
    <sheetDataSet>
      <sheetData sheetId="0">
        <row r="6">
          <cell r="B6" t="str">
            <v>2 000 285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200-201"/>
      <sheetName val="111500"/>
      <sheetName val="124100"/>
      <sheetName val="140300"/>
      <sheetName val="200010-11"/>
      <sheetName val="200020"/>
      <sheetName val="201100"/>
      <sheetName val="jvtb0204"/>
    </sheetNames>
    <sheetDataSet>
      <sheetData sheetId="0"/>
      <sheetData sheetId="1" refreshError="1"/>
      <sheetData sheetId="2" refreshError="1"/>
      <sheetData sheetId="3" refreshError="1"/>
      <sheetData sheetId="4" refreshError="1"/>
      <sheetData sheetId="5" refreshError="1"/>
      <sheetData sheetId="6" refreshError="1"/>
      <sheetData sheetId="7">
        <row r="3">
          <cell r="A3">
            <v>100286</v>
          </cell>
          <cell r="B3" t="str">
            <v>USD Chase VBA 91-12</v>
          </cell>
        </row>
        <row r="4">
          <cell r="A4">
            <v>100304</v>
          </cell>
          <cell r="B4" t="str">
            <v>AUD Com 91-12 VBA</v>
          </cell>
        </row>
        <row r="5">
          <cell r="A5">
            <v>100306</v>
          </cell>
          <cell r="B5" t="str">
            <v>USD Chase Tx Hold</v>
          </cell>
        </row>
        <row r="6">
          <cell r="A6">
            <v>109000</v>
          </cell>
          <cell r="B6" t="str">
            <v>Cash Eq - Portfolio</v>
          </cell>
        </row>
        <row r="7">
          <cell r="A7">
            <v>109140</v>
          </cell>
          <cell r="B7" t="str">
            <v>Cash in Transit</v>
          </cell>
        </row>
        <row r="8">
          <cell r="A8">
            <v>111200</v>
          </cell>
          <cell r="B8" t="str">
            <v>Accts Rec-Trade(sys</v>
          </cell>
        </row>
        <row r="9">
          <cell r="A9">
            <v>111201</v>
          </cell>
          <cell r="B9" t="str">
            <v>FX Val-A/R Trade</v>
          </cell>
        </row>
        <row r="10">
          <cell r="A10">
            <v>111500</v>
          </cell>
          <cell r="B10" t="str">
            <v>Accts Rec-Other</v>
          </cell>
        </row>
        <row r="11">
          <cell r="A11">
            <v>111510</v>
          </cell>
          <cell r="B11" t="str">
            <v>VAT/GST Receivable</v>
          </cell>
          <cell r="C11">
            <v>9586.67</v>
          </cell>
          <cell r="D11">
            <v>12778.3</v>
          </cell>
        </row>
        <row r="12">
          <cell r="A12">
            <v>112000</v>
          </cell>
          <cell r="B12" t="str">
            <v>Accrued Receivables</v>
          </cell>
        </row>
        <row r="13">
          <cell r="A13">
            <v>124100</v>
          </cell>
          <cell r="B13" t="str">
            <v>Misc. Inventory</v>
          </cell>
          <cell r="C13">
            <v>-60685.440000000002</v>
          </cell>
          <cell r="D13">
            <v>-81933.179999999993</v>
          </cell>
        </row>
        <row r="14">
          <cell r="A14">
            <v>124999</v>
          </cell>
          <cell r="B14" t="str">
            <v>Init'l Bal Matl/Sup</v>
          </cell>
          <cell r="C14">
            <v>364702.17</v>
          </cell>
          <cell r="D14">
            <v>559646.46</v>
          </cell>
        </row>
        <row r="15">
          <cell r="A15">
            <v>140300</v>
          </cell>
          <cell r="B15" t="str">
            <v>Ppd Exp &lt;1Yr-Other</v>
          </cell>
          <cell r="C15">
            <v>310776.42</v>
          </cell>
          <cell r="D15">
            <v>435565.82</v>
          </cell>
        </row>
        <row r="16">
          <cell r="A16">
            <v>141000</v>
          </cell>
          <cell r="B16" t="str">
            <v>Advances to Assoc.</v>
          </cell>
        </row>
        <row r="17">
          <cell r="A17">
            <v>161099</v>
          </cell>
          <cell r="B17" t="str">
            <v>Initial Bal - AUC</v>
          </cell>
        </row>
        <row r="18">
          <cell r="A18">
            <v>165200</v>
          </cell>
          <cell r="B18" t="str">
            <v>Accum Depl (system)</v>
          </cell>
        </row>
        <row r="19">
          <cell r="A19">
            <v>200010</v>
          </cell>
          <cell r="B19" t="str">
            <v>AP-Trade (sys)</v>
          </cell>
          <cell r="C19">
            <v>-5328645.62</v>
          </cell>
          <cell r="D19">
            <v>-6846886.3600000003</v>
          </cell>
        </row>
        <row r="20">
          <cell r="A20">
            <v>200011</v>
          </cell>
          <cell r="B20" t="str">
            <v>FX Val-A/P Trade</v>
          </cell>
          <cell r="C20">
            <v>18.43</v>
          </cell>
          <cell r="D20">
            <v>-191321.51</v>
          </cell>
        </row>
        <row r="21">
          <cell r="A21">
            <v>200020</v>
          </cell>
          <cell r="B21" t="str">
            <v>Gds Rcd/Inv Rcd(sys</v>
          </cell>
          <cell r="C21">
            <v>-3376.31</v>
          </cell>
          <cell r="D21">
            <v>-4459.54</v>
          </cell>
        </row>
        <row r="22">
          <cell r="A22">
            <v>200110</v>
          </cell>
          <cell r="B22" t="str">
            <v>Def Accts Pay-JV</v>
          </cell>
        </row>
        <row r="23">
          <cell r="A23">
            <v>201100</v>
          </cell>
          <cell r="B23" t="str">
            <v>Accr Expend-Expense</v>
          </cell>
          <cell r="C23">
            <v>-122657.03</v>
          </cell>
          <cell r="D23">
            <v>-162009.01</v>
          </cell>
        </row>
        <row r="24">
          <cell r="A24">
            <v>201101</v>
          </cell>
          <cell r="B24" t="str">
            <v>Accr Expend-Capital</v>
          </cell>
        </row>
        <row r="25">
          <cell r="A25">
            <v>202000</v>
          </cell>
          <cell r="B25" t="str">
            <v>AP-Other</v>
          </cell>
        </row>
        <row r="26">
          <cell r="A26">
            <v>203000</v>
          </cell>
          <cell r="B26" t="str">
            <v>Tax Wh at Src-Backu</v>
          </cell>
        </row>
        <row r="27">
          <cell r="A27">
            <v>203003</v>
          </cell>
          <cell r="B27" t="str">
            <v>Employee Taxes WH</v>
          </cell>
        </row>
        <row r="28">
          <cell r="A28">
            <v>220100</v>
          </cell>
          <cell r="B28" t="str">
            <v>Accrued For Inc Tax</v>
          </cell>
        </row>
        <row r="29">
          <cell r="A29">
            <v>220800</v>
          </cell>
          <cell r="B29" t="str">
            <v>VAT/GST Payable</v>
          </cell>
        </row>
        <row r="30">
          <cell r="A30">
            <v>220805</v>
          </cell>
          <cell r="B30" t="str">
            <v>VAT Pay N-Refundabl</v>
          </cell>
        </row>
        <row r="31">
          <cell r="A31">
            <v>220820</v>
          </cell>
          <cell r="B31" t="str">
            <v>VAT Pay (Clearing)</v>
          </cell>
        </row>
        <row r="32">
          <cell r="A32">
            <v>220900</v>
          </cell>
          <cell r="B32" t="str">
            <v>Accrued Taxes--Othe</v>
          </cell>
        </row>
        <row r="33">
          <cell r="A33">
            <v>230005</v>
          </cell>
          <cell r="B33" t="str">
            <v>Salaries/Wages Payb</v>
          </cell>
        </row>
        <row r="34">
          <cell r="A34">
            <v>250001</v>
          </cell>
          <cell r="B34" t="str">
            <v>Accrued DismantCost</v>
          </cell>
          <cell r="D34">
            <v>-1165.06</v>
          </cell>
        </row>
        <row r="35">
          <cell r="A35">
            <v>520001</v>
          </cell>
          <cell r="B35" t="str">
            <v>Int Income-Fgn O/S</v>
          </cell>
        </row>
        <row r="36">
          <cell r="A36">
            <v>701000</v>
          </cell>
          <cell r="B36" t="str">
            <v>Company Labor</v>
          </cell>
          <cell r="C36">
            <v>2861122.12</v>
          </cell>
          <cell r="D36">
            <v>4500900.62</v>
          </cell>
        </row>
        <row r="37">
          <cell r="A37">
            <v>701001</v>
          </cell>
          <cell r="B37" t="str">
            <v>VCIP</v>
          </cell>
          <cell r="C37">
            <v>171352.3</v>
          </cell>
          <cell r="D37">
            <v>278450.01</v>
          </cell>
        </row>
        <row r="38">
          <cell r="A38">
            <v>701201</v>
          </cell>
          <cell r="B38" t="str">
            <v>Employee Retirement</v>
          </cell>
          <cell r="C38">
            <v>82772.11</v>
          </cell>
          <cell r="D38">
            <v>152678.43</v>
          </cell>
        </row>
        <row r="39">
          <cell r="A39">
            <v>701202</v>
          </cell>
          <cell r="B39" t="str">
            <v>Employee Thrift</v>
          </cell>
          <cell r="C39">
            <v>4844.38</v>
          </cell>
          <cell r="D39">
            <v>8913.49</v>
          </cell>
        </row>
        <row r="40">
          <cell r="A40">
            <v>701203</v>
          </cell>
          <cell r="B40" t="str">
            <v>Employee Insurance</v>
          </cell>
          <cell r="C40">
            <v>41555.06</v>
          </cell>
          <cell r="D40">
            <v>76941.41</v>
          </cell>
        </row>
        <row r="41">
          <cell r="A41">
            <v>701205</v>
          </cell>
          <cell r="B41" t="str">
            <v>LTSSP Expense</v>
          </cell>
          <cell r="C41">
            <v>20477.439999999999</v>
          </cell>
          <cell r="D41">
            <v>38293.74</v>
          </cell>
        </row>
        <row r="42">
          <cell r="A42">
            <v>701206</v>
          </cell>
          <cell r="B42" t="str">
            <v>Other-Empl Benfts</v>
          </cell>
          <cell r="C42">
            <v>1172411.3600000001</v>
          </cell>
          <cell r="D42">
            <v>1899862.82</v>
          </cell>
        </row>
        <row r="43">
          <cell r="A43">
            <v>701401</v>
          </cell>
          <cell r="B43" t="str">
            <v>Moving</v>
          </cell>
          <cell r="C43">
            <v>13225.66</v>
          </cell>
          <cell r="D43">
            <v>21998.7</v>
          </cell>
        </row>
        <row r="44">
          <cell r="A44">
            <v>701402</v>
          </cell>
          <cell r="B44" t="str">
            <v>Awards/Sponsorships</v>
          </cell>
          <cell r="C44">
            <v>187.5</v>
          </cell>
          <cell r="D44">
            <v>309.33</v>
          </cell>
        </row>
        <row r="45">
          <cell r="A45">
            <v>701403</v>
          </cell>
          <cell r="B45" t="str">
            <v>Outside Training</v>
          </cell>
          <cell r="C45">
            <v>19588.02</v>
          </cell>
          <cell r="D45">
            <v>36826.53</v>
          </cell>
        </row>
        <row r="46">
          <cell r="A46">
            <v>701407</v>
          </cell>
          <cell r="B46" t="str">
            <v>Medical</v>
          </cell>
          <cell r="C46">
            <v>972.2</v>
          </cell>
          <cell r="D46">
            <v>1596.75</v>
          </cell>
        </row>
        <row r="47">
          <cell r="A47">
            <v>702000</v>
          </cell>
          <cell r="B47" t="str">
            <v>Contract Svcs-Other</v>
          </cell>
          <cell r="C47">
            <v>124655067.53</v>
          </cell>
          <cell r="D47">
            <v>208826752.72</v>
          </cell>
        </row>
        <row r="48">
          <cell r="A48">
            <v>702001</v>
          </cell>
          <cell r="B48" t="str">
            <v>Contract Svcs-Legal</v>
          </cell>
          <cell r="C48">
            <v>30234.44</v>
          </cell>
          <cell r="D48">
            <v>54972.45</v>
          </cell>
        </row>
        <row r="49">
          <cell r="A49">
            <v>702002</v>
          </cell>
          <cell r="B49" t="str">
            <v>Contract Maint &amp; Re</v>
          </cell>
          <cell r="C49">
            <v>341431.97</v>
          </cell>
          <cell r="D49">
            <v>487208.08</v>
          </cell>
        </row>
        <row r="50">
          <cell r="A50">
            <v>702003</v>
          </cell>
          <cell r="B50" t="str">
            <v>Contract Svcs-Cnslt</v>
          </cell>
          <cell r="C50">
            <v>164028.48000000001</v>
          </cell>
          <cell r="D50">
            <v>286842.34000000003</v>
          </cell>
        </row>
        <row r="51">
          <cell r="A51">
            <v>702010</v>
          </cell>
          <cell r="B51" t="str">
            <v>CS-Envir Oper &amp; Mai</v>
          </cell>
          <cell r="C51">
            <v>1990.36</v>
          </cell>
          <cell r="D51">
            <v>3372.55</v>
          </cell>
        </row>
        <row r="52">
          <cell r="A52">
            <v>702011</v>
          </cell>
          <cell r="B52" t="str">
            <v>Envir Drl,Dsn,Cns,D</v>
          </cell>
          <cell r="C52">
            <v>19761537.399999999</v>
          </cell>
          <cell r="D52">
            <v>36374860.979999997</v>
          </cell>
        </row>
        <row r="53">
          <cell r="A53">
            <v>702012</v>
          </cell>
          <cell r="B53" t="str">
            <v>CS -Waste Disposal</v>
          </cell>
          <cell r="C53">
            <v>-375071.25</v>
          </cell>
          <cell r="D53">
            <v>-653259.4</v>
          </cell>
        </row>
        <row r="54">
          <cell r="A54">
            <v>702013</v>
          </cell>
          <cell r="B54" t="str">
            <v>CS - Laboratory</v>
          </cell>
          <cell r="C54">
            <v>11310.21</v>
          </cell>
          <cell r="D54">
            <v>22342.26</v>
          </cell>
        </row>
        <row r="55">
          <cell r="A55">
            <v>702017</v>
          </cell>
          <cell r="B55" t="str">
            <v>Contract Svcs-Audit</v>
          </cell>
          <cell r="C55">
            <v>27905.32</v>
          </cell>
          <cell r="D55">
            <v>37260.82</v>
          </cell>
        </row>
        <row r="56">
          <cell r="A56">
            <v>703010</v>
          </cell>
          <cell r="B56" t="str">
            <v>Promotions</v>
          </cell>
          <cell r="C56">
            <v>1404.05</v>
          </cell>
          <cell r="D56">
            <v>2700</v>
          </cell>
        </row>
        <row r="57">
          <cell r="A57">
            <v>705000</v>
          </cell>
          <cell r="B57" t="str">
            <v>Communications</v>
          </cell>
          <cell r="C57">
            <v>191292.14</v>
          </cell>
          <cell r="D57">
            <v>316727.12</v>
          </cell>
        </row>
        <row r="58">
          <cell r="A58">
            <v>705001</v>
          </cell>
          <cell r="B58" t="str">
            <v>Comm-Long Dist Toll</v>
          </cell>
          <cell r="C58">
            <v>-2452.4699999999998</v>
          </cell>
          <cell r="D58">
            <v>-4056.84</v>
          </cell>
        </row>
        <row r="59">
          <cell r="A59">
            <v>706000</v>
          </cell>
          <cell r="B59" t="str">
            <v>Computing - Softwar</v>
          </cell>
          <cell r="C59">
            <v>119345.95</v>
          </cell>
          <cell r="D59">
            <v>201080.84</v>
          </cell>
        </row>
        <row r="60">
          <cell r="A60">
            <v>707000</v>
          </cell>
          <cell r="B60" t="str">
            <v>Cur Remeasure G/L</v>
          </cell>
          <cell r="C60">
            <v>-267.54000000000002</v>
          </cell>
          <cell r="D60">
            <v>-291811.67</v>
          </cell>
        </row>
        <row r="61">
          <cell r="A61">
            <v>707005</v>
          </cell>
          <cell r="B61" t="str">
            <v>Cur Remeasur G/L-Ma</v>
          </cell>
          <cell r="C61">
            <v>57575.13</v>
          </cell>
          <cell r="D61">
            <v>200732.44</v>
          </cell>
        </row>
        <row r="62">
          <cell r="A62">
            <v>707100</v>
          </cell>
          <cell r="B62" t="str">
            <v>Curr G/L-JV Reclass</v>
          </cell>
          <cell r="C62">
            <v>38357.03</v>
          </cell>
          <cell r="D62">
            <v>420449.39</v>
          </cell>
        </row>
        <row r="63">
          <cell r="A63">
            <v>708002</v>
          </cell>
          <cell r="B63" t="str">
            <v>Workmens Comp-Claim</v>
          </cell>
          <cell r="C63">
            <v>-9.1199999999999992</v>
          </cell>
          <cell r="D63">
            <v>-13.19</v>
          </cell>
        </row>
        <row r="64">
          <cell r="A64">
            <v>709002</v>
          </cell>
          <cell r="B64" t="str">
            <v>Bank Service Charge</v>
          </cell>
          <cell r="C64">
            <v>217.94</v>
          </cell>
          <cell r="D64">
            <v>320.3</v>
          </cell>
        </row>
        <row r="65">
          <cell r="A65">
            <v>709009</v>
          </cell>
          <cell r="B65" t="str">
            <v>Memberships &amp; Dues</v>
          </cell>
          <cell r="C65">
            <v>42848.22</v>
          </cell>
          <cell r="D65">
            <v>67044.070000000007</v>
          </cell>
        </row>
        <row r="66">
          <cell r="A66">
            <v>709010</v>
          </cell>
          <cell r="B66" t="str">
            <v>Miscellaneous</v>
          </cell>
          <cell r="C66">
            <v>228483168.49000001</v>
          </cell>
          <cell r="D66">
            <v>326738998.98000002</v>
          </cell>
        </row>
        <row r="67">
          <cell r="A67">
            <v>709012</v>
          </cell>
          <cell r="B67" t="str">
            <v>Postage</v>
          </cell>
          <cell r="C67">
            <v>845.04</v>
          </cell>
          <cell r="D67">
            <v>1395.82</v>
          </cell>
        </row>
        <row r="68">
          <cell r="A68">
            <v>709013</v>
          </cell>
          <cell r="B68" t="str">
            <v>Subs and Pubs</v>
          </cell>
          <cell r="C68">
            <v>5719.12</v>
          </cell>
          <cell r="D68">
            <v>9588.61</v>
          </cell>
        </row>
        <row r="69">
          <cell r="A69">
            <v>709030</v>
          </cell>
          <cell r="B69" t="str">
            <v>G&amp;G Data Purchased</v>
          </cell>
          <cell r="C69">
            <v>104089.27</v>
          </cell>
          <cell r="D69">
            <v>140396.42000000001</v>
          </cell>
        </row>
        <row r="70">
          <cell r="A70">
            <v>710000</v>
          </cell>
          <cell r="B70" t="str">
            <v>Insurance</v>
          </cell>
          <cell r="C70">
            <v>3798360.18</v>
          </cell>
          <cell r="D70">
            <v>6247932.9199999999</v>
          </cell>
        </row>
        <row r="71">
          <cell r="A71">
            <v>711000</v>
          </cell>
          <cell r="B71" t="str">
            <v>Lic,Per,Fee,&amp;Reg Ex</v>
          </cell>
          <cell r="C71">
            <v>1606923.65</v>
          </cell>
          <cell r="D71">
            <v>2511516.0099999998</v>
          </cell>
        </row>
        <row r="72">
          <cell r="A72">
            <v>711001</v>
          </cell>
          <cell r="B72" t="str">
            <v>Certification Fees</v>
          </cell>
          <cell r="C72">
            <v>12.39</v>
          </cell>
          <cell r="D72">
            <v>20</v>
          </cell>
        </row>
        <row r="73">
          <cell r="A73">
            <v>712000</v>
          </cell>
          <cell r="B73" t="str">
            <v>Mat and Supplies-Ot</v>
          </cell>
          <cell r="C73">
            <v>108988187.98999999</v>
          </cell>
          <cell r="D73">
            <v>173666438.93000001</v>
          </cell>
        </row>
        <row r="74">
          <cell r="A74">
            <v>712001</v>
          </cell>
          <cell r="B74" t="str">
            <v>Bags and containers</v>
          </cell>
          <cell r="C74">
            <v>1342.75</v>
          </cell>
          <cell r="D74">
            <v>2251.8000000000002</v>
          </cell>
        </row>
        <row r="75">
          <cell r="A75">
            <v>712201</v>
          </cell>
          <cell r="B75" t="str">
            <v>Material&amp;Supp-Safet</v>
          </cell>
          <cell r="C75">
            <v>23.62</v>
          </cell>
          <cell r="D75">
            <v>43.64</v>
          </cell>
        </row>
        <row r="76">
          <cell r="A76">
            <v>712202</v>
          </cell>
          <cell r="B76" t="str">
            <v>Mat &amp; Sup - Maint/R</v>
          </cell>
          <cell r="C76">
            <v>-9188.41</v>
          </cell>
          <cell r="D76">
            <v>-15643.15</v>
          </cell>
        </row>
        <row r="77">
          <cell r="A77">
            <v>713000</v>
          </cell>
          <cell r="B77" t="str">
            <v>Rents - Real Proper</v>
          </cell>
          <cell r="C77">
            <v>661714.6</v>
          </cell>
          <cell r="D77">
            <v>1144700.83</v>
          </cell>
        </row>
        <row r="78">
          <cell r="A78">
            <v>713001</v>
          </cell>
          <cell r="B78" t="str">
            <v>Rent Expense - Othe</v>
          </cell>
          <cell r="C78">
            <v>338413.04</v>
          </cell>
          <cell r="D78">
            <v>549557.79</v>
          </cell>
        </row>
        <row r="79">
          <cell r="A79">
            <v>713005</v>
          </cell>
          <cell r="B79" t="str">
            <v>Rent Expense - Air</v>
          </cell>
          <cell r="C79">
            <v>153661.45000000001</v>
          </cell>
          <cell r="D79">
            <v>198400.83</v>
          </cell>
        </row>
        <row r="80">
          <cell r="A80">
            <v>713006</v>
          </cell>
          <cell r="B80" t="str">
            <v>Rent Exp - Marine</v>
          </cell>
          <cell r="C80">
            <v>35437.730000000003</v>
          </cell>
          <cell r="D80">
            <v>45755.63</v>
          </cell>
        </row>
        <row r="81">
          <cell r="A81">
            <v>714002</v>
          </cell>
          <cell r="B81" t="str">
            <v>Freight,Load &amp; Ship</v>
          </cell>
          <cell r="C81">
            <v>-526168.25</v>
          </cell>
          <cell r="D81">
            <v>-936574.83</v>
          </cell>
        </row>
        <row r="82">
          <cell r="A82">
            <v>715000</v>
          </cell>
          <cell r="B82" t="str">
            <v>T&amp;E, Meals-Part Ded</v>
          </cell>
          <cell r="C82">
            <v>66987.429999999993</v>
          </cell>
          <cell r="D82">
            <v>109291.73</v>
          </cell>
        </row>
        <row r="83">
          <cell r="A83">
            <v>715001</v>
          </cell>
          <cell r="B83" t="str">
            <v>T&amp;E, Meals-Deductib</v>
          </cell>
          <cell r="C83">
            <v>76492.31</v>
          </cell>
          <cell r="D83">
            <v>118896.63</v>
          </cell>
        </row>
        <row r="84">
          <cell r="A84">
            <v>715200</v>
          </cell>
          <cell r="B84" t="str">
            <v>T&amp;E, Meals-Non Dedu</v>
          </cell>
          <cell r="C84">
            <v>30588.34</v>
          </cell>
          <cell r="D84">
            <v>48818.92</v>
          </cell>
        </row>
        <row r="85">
          <cell r="A85">
            <v>715320</v>
          </cell>
          <cell r="B85" t="str">
            <v>Business Meetings</v>
          </cell>
          <cell r="C85">
            <v>449.66</v>
          </cell>
          <cell r="D85">
            <v>678.55</v>
          </cell>
        </row>
        <row r="86">
          <cell r="A86">
            <v>716001</v>
          </cell>
          <cell r="B86" t="str">
            <v>Electricity</v>
          </cell>
          <cell r="C86">
            <v>1864.3</v>
          </cell>
          <cell r="D86">
            <v>3127.8</v>
          </cell>
        </row>
        <row r="87">
          <cell r="A87">
            <v>716003</v>
          </cell>
          <cell r="B87" t="str">
            <v>Fuel Oil</v>
          </cell>
          <cell r="C87">
            <v>-5533.58</v>
          </cell>
          <cell r="D87">
            <v>-9279.86</v>
          </cell>
        </row>
        <row r="88">
          <cell r="A88">
            <v>718000</v>
          </cell>
          <cell r="B88" t="str">
            <v>Overhead Chg-JV Onl</v>
          </cell>
          <cell r="C88">
            <v>253550.85</v>
          </cell>
          <cell r="D88">
            <v>389813.06</v>
          </cell>
        </row>
        <row r="89">
          <cell r="A89">
            <v>718010</v>
          </cell>
          <cell r="B89" t="str">
            <v>Overhead Adj-JV Onl</v>
          </cell>
          <cell r="C89">
            <v>34127.03</v>
          </cell>
          <cell r="D89">
            <v>69624.070000000007</v>
          </cell>
        </row>
        <row r="90">
          <cell r="A90">
            <v>805200</v>
          </cell>
          <cell r="B90" t="str">
            <v>Depletion  (system)</v>
          </cell>
        </row>
        <row r="91">
          <cell r="A91">
            <v>843010</v>
          </cell>
          <cell r="B91" t="str">
            <v>Accretion Exp - Dis</v>
          </cell>
        </row>
        <row r="92">
          <cell r="A92">
            <v>971660</v>
          </cell>
          <cell r="B92" t="str">
            <v>SNR &amp; Oper. Mngmnt.</v>
          </cell>
          <cell r="C92">
            <v>81660.800000000003</v>
          </cell>
          <cell r="D92">
            <v>138269.39000000001</v>
          </cell>
        </row>
        <row r="93">
          <cell r="A93">
            <v>971661</v>
          </cell>
          <cell r="B93" t="str">
            <v>Exploration</v>
          </cell>
          <cell r="C93">
            <v>582004.21</v>
          </cell>
          <cell r="D93">
            <v>860837.38</v>
          </cell>
        </row>
        <row r="94">
          <cell r="A94">
            <v>971662</v>
          </cell>
          <cell r="B94" t="str">
            <v>Commercial</v>
          </cell>
          <cell r="C94">
            <v>173093.87</v>
          </cell>
          <cell r="D94">
            <v>237631.76</v>
          </cell>
        </row>
        <row r="95">
          <cell r="A95">
            <v>971663</v>
          </cell>
          <cell r="B95" t="str">
            <v>Finance</v>
          </cell>
          <cell r="C95">
            <v>271877.45</v>
          </cell>
          <cell r="D95">
            <v>430283.87</v>
          </cell>
        </row>
        <row r="96">
          <cell r="A96">
            <v>971664</v>
          </cell>
          <cell r="B96" t="str">
            <v>Operations</v>
          </cell>
          <cell r="C96">
            <v>18870</v>
          </cell>
          <cell r="D96">
            <v>32065.02</v>
          </cell>
        </row>
        <row r="97">
          <cell r="A97">
            <v>971666</v>
          </cell>
          <cell r="B97" t="str">
            <v>Contractor - Ind.</v>
          </cell>
          <cell r="C97">
            <v>187.5</v>
          </cell>
          <cell r="D97">
            <v>314.48</v>
          </cell>
        </row>
        <row r="98">
          <cell r="A98">
            <v>971667</v>
          </cell>
          <cell r="B98" t="str">
            <v>SNR &amp; Oper.Mng.-Ind</v>
          </cell>
          <cell r="C98">
            <v>7479.03</v>
          </cell>
          <cell r="D98">
            <v>13033.86</v>
          </cell>
        </row>
        <row r="99">
          <cell r="A99">
            <v>971668</v>
          </cell>
          <cell r="B99" t="str">
            <v>Exploration - Ind.</v>
          </cell>
          <cell r="C99">
            <v>118034.49</v>
          </cell>
          <cell r="D99">
            <v>191138.49</v>
          </cell>
        </row>
        <row r="100">
          <cell r="A100">
            <v>971669</v>
          </cell>
          <cell r="B100" t="str">
            <v>Commercial - Ind.</v>
          </cell>
          <cell r="C100">
            <v>45212.95</v>
          </cell>
          <cell r="D100">
            <v>62674.46</v>
          </cell>
        </row>
        <row r="101">
          <cell r="A101">
            <v>971670</v>
          </cell>
          <cell r="B101" t="str">
            <v>Finance - Ind.</v>
          </cell>
          <cell r="C101">
            <v>95862.84</v>
          </cell>
          <cell r="D101">
            <v>161360.66</v>
          </cell>
        </row>
        <row r="102">
          <cell r="A102">
            <v>971671</v>
          </cell>
          <cell r="B102" t="str">
            <v>Operations - Ind.</v>
          </cell>
          <cell r="C102">
            <v>2448</v>
          </cell>
          <cell r="D102">
            <v>4160.01</v>
          </cell>
        </row>
        <row r="103">
          <cell r="A103">
            <v>971681</v>
          </cell>
          <cell r="B103" t="str">
            <v>Contr.Serv. - Drlg.</v>
          </cell>
          <cell r="C103">
            <v>65233.2</v>
          </cell>
          <cell r="D103">
            <v>86571.47</v>
          </cell>
        </row>
        <row r="104">
          <cell r="A104">
            <v>971682</v>
          </cell>
          <cell r="B104" t="str">
            <v>Contr.Serv. - Expl.</v>
          </cell>
          <cell r="C104">
            <v>93506.32</v>
          </cell>
          <cell r="D104">
            <v>166098.85999999999</v>
          </cell>
        </row>
        <row r="105">
          <cell r="A105">
            <v>971684</v>
          </cell>
          <cell r="B105" t="str">
            <v>PCO Allocation</v>
          </cell>
        </row>
        <row r="106">
          <cell r="A106">
            <v>971686</v>
          </cell>
          <cell r="B106" t="str">
            <v>Business Services</v>
          </cell>
          <cell r="C106">
            <v>3556.35</v>
          </cell>
          <cell r="D106">
            <v>4980.71</v>
          </cell>
        </row>
        <row r="107">
          <cell r="A107">
            <v>971687</v>
          </cell>
          <cell r="B107" t="str">
            <v>Bus. Serv. - Ind.</v>
          </cell>
          <cell r="C107">
            <v>1057.2</v>
          </cell>
          <cell r="D107">
            <v>1480.65</v>
          </cell>
        </row>
        <row r="108">
          <cell r="A108">
            <v>971688</v>
          </cell>
          <cell r="B108" t="str">
            <v>Contr.Serv.- Financ</v>
          </cell>
          <cell r="C108">
            <v>8717.16</v>
          </cell>
          <cell r="D108">
            <v>12011.18</v>
          </cell>
        </row>
        <row r="109">
          <cell r="A109">
            <v>971691</v>
          </cell>
          <cell r="B109" t="str">
            <v>FX Allocation</v>
          </cell>
        </row>
        <row r="110">
          <cell r="A110">
            <v>971697</v>
          </cell>
          <cell r="B110" t="str">
            <v>Legal Department</v>
          </cell>
          <cell r="C110">
            <v>72011.710000000006</v>
          </cell>
          <cell r="D110">
            <v>99756.07</v>
          </cell>
        </row>
        <row r="111">
          <cell r="A111">
            <v>971698</v>
          </cell>
          <cell r="B111" t="str">
            <v>Legal - Ind.</v>
          </cell>
          <cell r="C111">
            <v>19958.04</v>
          </cell>
          <cell r="D111">
            <v>28346.959999999999</v>
          </cell>
        </row>
        <row r="112">
          <cell r="A112">
            <v>971724</v>
          </cell>
          <cell r="B112" t="str">
            <v>Treasury - PPCoUK</v>
          </cell>
          <cell r="C112">
            <v>8095.7</v>
          </cell>
          <cell r="D112">
            <v>15224.4</v>
          </cell>
        </row>
        <row r="113">
          <cell r="A113">
            <v>971790</v>
          </cell>
          <cell r="B113" t="str">
            <v>Contr.Serv.- Legal</v>
          </cell>
          <cell r="C113">
            <v>16392.16</v>
          </cell>
          <cell r="D113">
            <v>27265.26</v>
          </cell>
        </row>
        <row r="114">
          <cell r="A114">
            <v>971792</v>
          </cell>
          <cell r="B114" t="str">
            <v>HES</v>
          </cell>
          <cell r="C114">
            <v>53877.89</v>
          </cell>
          <cell r="D114">
            <v>80108.89</v>
          </cell>
        </row>
        <row r="115">
          <cell r="A115">
            <v>971796</v>
          </cell>
          <cell r="B115" t="str">
            <v>Drilling</v>
          </cell>
          <cell r="C115">
            <v>54132.800000000003</v>
          </cell>
          <cell r="D115">
            <v>71344.08</v>
          </cell>
        </row>
        <row r="116">
          <cell r="A116">
            <v>971799</v>
          </cell>
          <cell r="B116" t="str">
            <v>BU Recycle Onsh. OP</v>
          </cell>
          <cell r="C116">
            <v>285.60000000000002</v>
          </cell>
          <cell r="D116">
            <v>369.2</v>
          </cell>
        </row>
        <row r="117">
          <cell r="A117">
            <v>971858</v>
          </cell>
          <cell r="B117" t="str">
            <v>HES - Indirect Cost</v>
          </cell>
          <cell r="C117">
            <v>10510.51</v>
          </cell>
          <cell r="D117">
            <v>15221.5</v>
          </cell>
        </row>
        <row r="118">
          <cell r="A118">
            <v>971862</v>
          </cell>
          <cell r="B118" t="str">
            <v>Drilling - Ind.</v>
          </cell>
          <cell r="C118">
            <v>30064.33</v>
          </cell>
          <cell r="D118">
            <v>39517.870000000003</v>
          </cell>
        </row>
        <row r="119">
          <cell r="A119">
            <v>971865</v>
          </cell>
          <cell r="B119" t="str">
            <v>BU Rec.Ons.OPS - In</v>
          </cell>
          <cell r="C119">
            <v>103.16</v>
          </cell>
          <cell r="D119">
            <v>133.36000000000001</v>
          </cell>
        </row>
        <row r="120">
          <cell r="A120">
            <v>972114</v>
          </cell>
          <cell r="B120" t="str">
            <v>Quality &amp; Complianc</v>
          </cell>
          <cell r="C120">
            <v>1387.59</v>
          </cell>
          <cell r="D120">
            <v>1788.3</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0"/>
      <sheetName val="109100"/>
      <sheetName val="109140"/>
      <sheetName val="111200-201"/>
      <sheetName val="111210-215 AR to FI"/>
      <sheetName val="111215-216 FI to BILL"/>
      <sheetName val="111500"/>
      <sheetName val="123500"/>
      <sheetName val="124000"/>
      <sheetName val="124100"/>
      <sheetName val="128000"/>
      <sheetName val="140300"/>
      <sheetName val="140400"/>
      <sheetName val="143000"/>
      <sheetName val="152300"/>
      <sheetName val="160100"/>
      <sheetName val="160200"/>
      <sheetName val="160700"/>
      <sheetName val="161000 "/>
      <sheetName val="181000"/>
      <sheetName val="200010-11 "/>
      <sheetName val="200020"/>
      <sheetName val="200041"/>
      <sheetName val="201100"/>
      <sheetName val="201101"/>
      <sheetName val="202000"/>
      <sheetName val="250001"/>
      <sheetName val="360000"/>
      <sheetName val="301000-311000"/>
      <sheetName val="330000-370000"/>
      <sheetName val="tb02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3">
          <cell r="A3">
            <v>100286</v>
          </cell>
          <cell r="B3" t="str">
            <v>USD Chase VBA 91-12</v>
          </cell>
          <cell r="C3">
            <v>0</v>
          </cell>
          <cell r="D3">
            <v>0</v>
          </cell>
          <cell r="E3">
            <v>0</v>
          </cell>
          <cell r="F3">
            <v>0</v>
          </cell>
        </row>
        <row r="4">
          <cell r="A4">
            <v>100287</v>
          </cell>
          <cell r="B4" t="str">
            <v>USD Chase Bayu VBA</v>
          </cell>
          <cell r="C4">
            <v>0</v>
          </cell>
          <cell r="D4">
            <v>0</v>
          </cell>
          <cell r="E4">
            <v>0</v>
          </cell>
          <cell r="F4">
            <v>0</v>
          </cell>
        </row>
        <row r="5">
          <cell r="A5">
            <v>100288</v>
          </cell>
          <cell r="B5" t="str">
            <v>USD Chase Gen PZOC</v>
          </cell>
          <cell r="C5">
            <v>0</v>
          </cell>
          <cell r="D5">
            <v>0</v>
          </cell>
          <cell r="E5">
            <v>0</v>
          </cell>
          <cell r="F5">
            <v>0</v>
          </cell>
        </row>
        <row r="6">
          <cell r="A6">
            <v>100304</v>
          </cell>
          <cell r="B6" t="str">
            <v>AUD Com 91-12 VBA</v>
          </cell>
          <cell r="C6">
            <v>0</v>
          </cell>
          <cell r="D6">
            <v>0</v>
          </cell>
          <cell r="E6">
            <v>0</v>
          </cell>
          <cell r="F6">
            <v>0</v>
          </cell>
        </row>
        <row r="7">
          <cell r="A7">
            <v>100305</v>
          </cell>
          <cell r="B7" t="str">
            <v>AUD Com Bayu VBA</v>
          </cell>
          <cell r="C7">
            <v>0</v>
          </cell>
          <cell r="D7">
            <v>0</v>
          </cell>
          <cell r="E7">
            <v>0</v>
          </cell>
          <cell r="F7">
            <v>0</v>
          </cell>
        </row>
        <row r="8">
          <cell r="A8">
            <v>100306</v>
          </cell>
          <cell r="B8" t="str">
            <v>USD Chase Tx Hold</v>
          </cell>
          <cell r="C8">
            <v>0</v>
          </cell>
          <cell r="D8">
            <v>0</v>
          </cell>
          <cell r="E8">
            <v>0</v>
          </cell>
          <cell r="F8">
            <v>0</v>
          </cell>
        </row>
        <row r="9">
          <cell r="A9">
            <v>100555</v>
          </cell>
          <cell r="B9" t="str">
            <v>USD - BOA COP91-12PL</v>
          </cell>
          <cell r="C9">
            <v>0</v>
          </cell>
          <cell r="D9">
            <v>0</v>
          </cell>
          <cell r="E9">
            <v>0</v>
          </cell>
          <cell r="F9">
            <v>0</v>
          </cell>
        </row>
        <row r="10">
          <cell r="A10">
            <v>100558</v>
          </cell>
          <cell r="B10" t="str">
            <v>AUD-BOA-COP9112-JV C</v>
          </cell>
          <cell r="C10">
            <v>166.09</v>
          </cell>
          <cell r="D10">
            <v>104758.44</v>
          </cell>
          <cell r="E10">
            <v>525.25</v>
          </cell>
          <cell r="F10">
            <v>137767.54</v>
          </cell>
        </row>
        <row r="11">
          <cell r="A11">
            <v>100559</v>
          </cell>
          <cell r="B11" t="str">
            <v>USD - BOA COP91-12JV</v>
          </cell>
          <cell r="C11">
            <v>1233174.1100000001</v>
          </cell>
          <cell r="D11">
            <v>1486198.44</v>
          </cell>
          <cell r="E11">
            <v>1622486.22</v>
          </cell>
          <cell r="F11">
            <v>1954495.58</v>
          </cell>
        </row>
        <row r="12">
          <cell r="A12">
            <v>100560</v>
          </cell>
          <cell r="B12" t="str">
            <v>AUD-BOA-COP(9112)BU</v>
          </cell>
          <cell r="C12">
            <v>869691.43</v>
          </cell>
          <cell r="D12">
            <v>883127.67</v>
          </cell>
          <cell r="E12">
            <v>1143768.28</v>
          </cell>
          <cell r="F12">
            <v>1161398.83</v>
          </cell>
        </row>
        <row r="13">
          <cell r="A13">
            <v>100561</v>
          </cell>
          <cell r="B13" t="str">
            <v>USD - BOA COP91-12BU</v>
          </cell>
          <cell r="C13">
            <v>-63650.17</v>
          </cell>
          <cell r="D13">
            <v>306189.94</v>
          </cell>
          <cell r="E13">
            <v>-82621.22</v>
          </cell>
          <cell r="F13">
            <v>402669.57</v>
          </cell>
        </row>
        <row r="14">
          <cell r="A14">
            <v>106000</v>
          </cell>
          <cell r="B14" t="str">
            <v>FX Interim Bank Account</v>
          </cell>
          <cell r="C14">
            <v>13783.84</v>
          </cell>
          <cell r="D14">
            <v>2858.45</v>
          </cell>
          <cell r="E14">
            <v>18095.03</v>
          </cell>
          <cell r="F14">
            <v>3759.14</v>
          </cell>
        </row>
        <row r="15">
          <cell r="A15">
            <v>109000</v>
          </cell>
          <cell r="B15" t="str">
            <v>Cash Equivalents - Portfolio</v>
          </cell>
          <cell r="C15">
            <v>0</v>
          </cell>
          <cell r="D15">
            <v>0</v>
          </cell>
          <cell r="E15">
            <v>0</v>
          </cell>
          <cell r="F15">
            <v>0</v>
          </cell>
        </row>
        <row r="16">
          <cell r="A16">
            <v>109100</v>
          </cell>
          <cell r="B16" t="str">
            <v>Cash-Other</v>
          </cell>
          <cell r="C16">
            <v>25046.73</v>
          </cell>
          <cell r="D16">
            <v>156737.1</v>
          </cell>
          <cell r="E16">
            <v>33325.21</v>
          </cell>
          <cell r="F16">
            <v>206124.54</v>
          </cell>
        </row>
        <row r="17">
          <cell r="A17">
            <v>109140</v>
          </cell>
          <cell r="B17" t="str">
            <v>Cash in Transit</v>
          </cell>
          <cell r="C17">
            <v>-35000</v>
          </cell>
          <cell r="D17">
            <v>75000</v>
          </cell>
          <cell r="E17">
            <v>-45705.71</v>
          </cell>
          <cell r="F17">
            <v>98632.3</v>
          </cell>
        </row>
        <row r="18">
          <cell r="A18">
            <v>111200</v>
          </cell>
          <cell r="B18" t="str">
            <v>Accts Rec-Trade(sys)</v>
          </cell>
          <cell r="C18">
            <v>156139.01</v>
          </cell>
          <cell r="D18">
            <v>476527.33</v>
          </cell>
          <cell r="E18">
            <v>203514.85</v>
          </cell>
          <cell r="F18">
            <v>629080.31999999995</v>
          </cell>
        </row>
        <row r="19">
          <cell r="A19">
            <v>111201</v>
          </cell>
          <cell r="B19" t="str">
            <v>FX Val-A/R Trade</v>
          </cell>
          <cell r="C19">
            <v>-154.43</v>
          </cell>
          <cell r="D19">
            <v>7009.99</v>
          </cell>
          <cell r="E19">
            <v>2580.9699999999998</v>
          </cell>
          <cell r="F19">
            <v>6818.33</v>
          </cell>
        </row>
        <row r="20">
          <cell r="A20">
            <v>111210</v>
          </cell>
          <cell r="B20" t="str">
            <v>Accts Rec-JV (sys)</v>
          </cell>
          <cell r="C20">
            <v>23254799.260000002</v>
          </cell>
          <cell r="D20">
            <v>26526505.940000001</v>
          </cell>
          <cell r="E20">
            <v>30323571.329999998</v>
          </cell>
          <cell r="F20">
            <v>34628848.439999998</v>
          </cell>
        </row>
        <row r="21">
          <cell r="A21">
            <v>111211</v>
          </cell>
          <cell r="B21" t="str">
            <v>FX Val-A/R JV</v>
          </cell>
          <cell r="C21">
            <v>0</v>
          </cell>
          <cell r="D21">
            <v>0</v>
          </cell>
          <cell r="E21">
            <v>268350.53999999998</v>
          </cell>
          <cell r="F21">
            <v>256088.37</v>
          </cell>
        </row>
        <row r="22">
          <cell r="A22">
            <v>111215</v>
          </cell>
          <cell r="B22" t="str">
            <v>JV Out CshCall (sys)</v>
          </cell>
          <cell r="C22">
            <v>-22932916.920000002</v>
          </cell>
          <cell r="D22">
            <v>-25478723.59</v>
          </cell>
          <cell r="E22">
            <v>-29913585.170000002</v>
          </cell>
          <cell r="F22">
            <v>-33264212.530000001</v>
          </cell>
        </row>
        <row r="23">
          <cell r="A23">
            <v>111216</v>
          </cell>
          <cell r="B23" t="str">
            <v>FX Val-JV Out CshCal</v>
          </cell>
          <cell r="C23">
            <v>0</v>
          </cell>
          <cell r="D23">
            <v>0</v>
          </cell>
          <cell r="E23">
            <v>-252900.6</v>
          </cell>
          <cell r="F23">
            <v>-242788.5</v>
          </cell>
        </row>
        <row r="24">
          <cell r="A24">
            <v>111220</v>
          </cell>
          <cell r="B24" t="str">
            <v>Def Accts Rec-JV</v>
          </cell>
          <cell r="C24">
            <v>-3383358.69</v>
          </cell>
          <cell r="D24">
            <v>41591273.75</v>
          </cell>
          <cell r="E24">
            <v>-4317510.47</v>
          </cell>
          <cell r="F24">
            <v>54696439.810000002</v>
          </cell>
        </row>
        <row r="25">
          <cell r="A25">
            <v>111299</v>
          </cell>
          <cell r="B25" t="str">
            <v>Initial Bal - AR</v>
          </cell>
          <cell r="C25">
            <v>0</v>
          </cell>
          <cell r="D25">
            <v>0</v>
          </cell>
          <cell r="E25">
            <v>0</v>
          </cell>
          <cell r="F25">
            <v>0</v>
          </cell>
        </row>
        <row r="26">
          <cell r="A26">
            <v>111500</v>
          </cell>
          <cell r="B26" t="str">
            <v>Accounts Receivable-Other</v>
          </cell>
          <cell r="C26">
            <v>-626303.98</v>
          </cell>
          <cell r="D26">
            <v>4258194.8899999997</v>
          </cell>
          <cell r="E26">
            <v>-809321.75</v>
          </cell>
          <cell r="F26">
            <v>5599940.6900000004</v>
          </cell>
        </row>
        <row r="27">
          <cell r="A27">
            <v>111510</v>
          </cell>
          <cell r="B27" t="str">
            <v>VAT/GST Receivable</v>
          </cell>
          <cell r="C27">
            <v>-115028.36</v>
          </cell>
          <cell r="D27">
            <v>1276607.5</v>
          </cell>
          <cell r="E27">
            <v>-152577.14000000001</v>
          </cell>
          <cell r="F27">
            <v>1673477.33</v>
          </cell>
        </row>
        <row r="28">
          <cell r="A28">
            <v>120999</v>
          </cell>
          <cell r="B28" t="str">
            <v>Initial Bal Raw Mtrl</v>
          </cell>
          <cell r="C28">
            <v>0</v>
          </cell>
          <cell r="D28">
            <v>0</v>
          </cell>
          <cell r="E28">
            <v>0</v>
          </cell>
          <cell r="F28">
            <v>0</v>
          </cell>
        </row>
        <row r="29">
          <cell r="A29">
            <v>123500</v>
          </cell>
          <cell r="B29" t="str">
            <v>P Inv-Tr Bal Only Co</v>
          </cell>
          <cell r="C29">
            <v>10442729.02</v>
          </cell>
          <cell r="D29">
            <v>19218273.670000002</v>
          </cell>
          <cell r="E29">
            <v>13540959.199999999</v>
          </cell>
          <cell r="F29">
            <v>25090767.899999999</v>
          </cell>
        </row>
        <row r="30">
          <cell r="A30">
            <v>124000</v>
          </cell>
          <cell r="B30" t="str">
            <v>Inven-Mat&amp;Sup (sys)</v>
          </cell>
          <cell r="C30">
            <v>583226.38</v>
          </cell>
          <cell r="D30">
            <v>28391521.52</v>
          </cell>
          <cell r="E30">
            <v>806768.07</v>
          </cell>
          <cell r="F30">
            <v>39868833.039999999</v>
          </cell>
        </row>
        <row r="31">
          <cell r="A31">
            <v>124002</v>
          </cell>
          <cell r="B31" t="str">
            <v>Cutback Inv-Mat-Supl</v>
          </cell>
          <cell r="C31">
            <v>-630473.88</v>
          </cell>
          <cell r="D31">
            <v>-21892842.600000001</v>
          </cell>
          <cell r="E31">
            <v>-857812.07</v>
          </cell>
          <cell r="F31">
            <v>-30728899.43</v>
          </cell>
        </row>
        <row r="32">
          <cell r="A32">
            <v>124100</v>
          </cell>
          <cell r="B32" t="str">
            <v>Miscellaneous Inventory</v>
          </cell>
          <cell r="C32">
            <v>266323</v>
          </cell>
          <cell r="D32">
            <v>1176716.3600000001</v>
          </cell>
          <cell r="E32">
            <v>349114.39</v>
          </cell>
          <cell r="F32">
            <v>1644715.14</v>
          </cell>
        </row>
        <row r="33">
          <cell r="A33">
            <v>124999</v>
          </cell>
          <cell r="B33" t="str">
            <v>Init'l Bal Matl/Sup</v>
          </cell>
          <cell r="C33">
            <v>0</v>
          </cell>
          <cell r="D33">
            <v>0</v>
          </cell>
          <cell r="E33">
            <v>0</v>
          </cell>
          <cell r="F33">
            <v>0</v>
          </cell>
        </row>
        <row r="34">
          <cell r="A34">
            <v>128000</v>
          </cell>
          <cell r="B34" t="str">
            <v>Profit in Inven Adj.</v>
          </cell>
          <cell r="C34">
            <v>-9066171.2400000002</v>
          </cell>
          <cell r="D34">
            <v>-15354508.08</v>
          </cell>
          <cell r="E34">
            <v>-11770052.83</v>
          </cell>
          <cell r="F34">
            <v>-20046358.219999999</v>
          </cell>
        </row>
        <row r="35">
          <cell r="A35">
            <v>140300</v>
          </cell>
          <cell r="B35" t="str">
            <v>Ppd Exp &lt;1Yr-Other</v>
          </cell>
          <cell r="C35">
            <v>2113028.09</v>
          </cell>
          <cell r="D35">
            <v>2366371.7599999998</v>
          </cell>
          <cell r="E35">
            <v>2749119.5</v>
          </cell>
          <cell r="F35">
            <v>3098597.96</v>
          </cell>
        </row>
        <row r="36">
          <cell r="A36">
            <v>140350</v>
          </cell>
          <cell r="B36" t="str">
            <v>Cutback - Prep Exp</v>
          </cell>
          <cell r="C36">
            <v>-2341091.15</v>
          </cell>
          <cell r="D36">
            <v>-2833112.83</v>
          </cell>
          <cell r="E36">
            <v>-3068982.23</v>
          </cell>
          <cell r="F36">
            <v>-3714616.29</v>
          </cell>
        </row>
        <row r="37">
          <cell r="A37">
            <v>140400</v>
          </cell>
          <cell r="B37" t="str">
            <v>Vndr Down Pymt (sys)</v>
          </cell>
          <cell r="C37">
            <v>0</v>
          </cell>
          <cell r="D37">
            <v>1906254.64</v>
          </cell>
          <cell r="E37">
            <v>0</v>
          </cell>
          <cell r="F37">
            <v>2481127.79</v>
          </cell>
        </row>
        <row r="38">
          <cell r="A38">
            <v>140401</v>
          </cell>
          <cell r="B38" t="str">
            <v>FX Val-Ven Down Pymt</v>
          </cell>
          <cell r="C38">
            <v>-12425.44</v>
          </cell>
          <cell r="D38">
            <v>-60479.53</v>
          </cell>
          <cell r="E38">
            <v>-10880.93</v>
          </cell>
          <cell r="F38">
            <v>-49223.13</v>
          </cell>
        </row>
        <row r="39">
          <cell r="A39">
            <v>141000</v>
          </cell>
          <cell r="B39" t="str">
            <v>Advances to Associates</v>
          </cell>
          <cell r="C39">
            <v>0</v>
          </cell>
          <cell r="D39">
            <v>0</v>
          </cell>
          <cell r="E39">
            <v>0</v>
          </cell>
          <cell r="F39">
            <v>0</v>
          </cell>
        </row>
        <row r="40">
          <cell r="A40">
            <v>143000</v>
          </cell>
          <cell r="B40" t="str">
            <v>Other Current Assets</v>
          </cell>
          <cell r="C40">
            <v>-73700.2</v>
          </cell>
          <cell r="D40">
            <v>-75138.52</v>
          </cell>
          <cell r="E40">
            <v>-96220.63</v>
          </cell>
          <cell r="F40">
            <v>-98541.63</v>
          </cell>
        </row>
        <row r="41">
          <cell r="A41">
            <v>152300</v>
          </cell>
          <cell r="B41" t="str">
            <v>L/T Receiv.-Other</v>
          </cell>
          <cell r="C41">
            <v>0</v>
          </cell>
          <cell r="D41">
            <v>22062.65</v>
          </cell>
          <cell r="E41">
            <v>64.72</v>
          </cell>
          <cell r="F41">
            <v>29014.53</v>
          </cell>
        </row>
        <row r="42">
          <cell r="A42">
            <v>152500</v>
          </cell>
          <cell r="B42" t="str">
            <v>Def Accts Rec-JV-L/T</v>
          </cell>
          <cell r="C42">
            <v>0</v>
          </cell>
          <cell r="D42">
            <v>0</v>
          </cell>
          <cell r="E42">
            <v>0</v>
          </cell>
          <cell r="F42">
            <v>0</v>
          </cell>
        </row>
        <row r="43">
          <cell r="A43">
            <v>160000</v>
          </cell>
          <cell r="B43" t="str">
            <v>PP&amp;E-Trial Bal Cos</v>
          </cell>
          <cell r="C43">
            <v>0</v>
          </cell>
          <cell r="D43">
            <v>0</v>
          </cell>
          <cell r="E43">
            <v>0</v>
          </cell>
          <cell r="F43">
            <v>0</v>
          </cell>
        </row>
        <row r="44">
          <cell r="A44">
            <v>160100</v>
          </cell>
          <cell r="B44" t="str">
            <v>PP&amp;E-Depricable(sys)</v>
          </cell>
          <cell r="C44">
            <v>12424142.800000001</v>
          </cell>
          <cell r="D44">
            <v>446697692.49000001</v>
          </cell>
          <cell r="E44">
            <v>16144969.369999999</v>
          </cell>
          <cell r="F44">
            <v>755261917.55999994</v>
          </cell>
        </row>
        <row r="45">
          <cell r="A45">
            <v>160200</v>
          </cell>
          <cell r="B45" t="str">
            <v>PP&amp;E-Depletable(sys)</v>
          </cell>
          <cell r="C45">
            <v>0</v>
          </cell>
          <cell r="D45">
            <v>189378913.84</v>
          </cell>
          <cell r="E45">
            <v>0</v>
          </cell>
          <cell r="F45">
            <v>292275664.94999999</v>
          </cell>
        </row>
        <row r="46">
          <cell r="A46">
            <v>160700</v>
          </cell>
          <cell r="B46" t="str">
            <v>PP&amp;E-Dismantle(sys)</v>
          </cell>
          <cell r="C46">
            <v>0</v>
          </cell>
          <cell r="D46">
            <v>33385773.620000001</v>
          </cell>
          <cell r="E46">
            <v>0</v>
          </cell>
          <cell r="F46">
            <v>59358045.770000003</v>
          </cell>
        </row>
        <row r="47">
          <cell r="A47">
            <v>161000</v>
          </cell>
          <cell r="B47" t="str">
            <v>Asset Und Const(sys)</v>
          </cell>
          <cell r="C47">
            <v>-11766838.59</v>
          </cell>
          <cell r="D47">
            <v>7063684.0099999998</v>
          </cell>
          <cell r="E47">
            <v>-15447523.140000001</v>
          </cell>
          <cell r="F47">
            <v>10364178.6</v>
          </cell>
        </row>
        <row r="48">
          <cell r="A48">
            <v>161099</v>
          </cell>
          <cell r="B48" t="str">
            <v>Initial Bal - AUC</v>
          </cell>
          <cell r="C48">
            <v>0</v>
          </cell>
          <cell r="D48">
            <v>0</v>
          </cell>
          <cell r="E48">
            <v>0</v>
          </cell>
          <cell r="F48">
            <v>0</v>
          </cell>
        </row>
        <row r="49">
          <cell r="A49">
            <v>165100</v>
          </cell>
          <cell r="B49" t="str">
            <v>Accum Depr (system)</v>
          </cell>
          <cell r="C49">
            <v>-2254744.7799999998</v>
          </cell>
          <cell r="D49">
            <v>-76430234.689999998</v>
          </cell>
          <cell r="E49">
            <v>-3855292.89</v>
          </cell>
          <cell r="F49">
            <v>-129155709.48999999</v>
          </cell>
        </row>
        <row r="50">
          <cell r="A50">
            <v>165200</v>
          </cell>
          <cell r="B50" t="str">
            <v>Accum Depl (system)</v>
          </cell>
          <cell r="C50">
            <v>-1312838.5900000001</v>
          </cell>
          <cell r="D50">
            <v>-29910187.84</v>
          </cell>
          <cell r="E50">
            <v>-1981320.59</v>
          </cell>
          <cell r="F50">
            <v>-49100350.950000003</v>
          </cell>
        </row>
        <row r="51">
          <cell r="A51">
            <v>165700</v>
          </cell>
          <cell r="B51" t="str">
            <v>Accum Dismantle(sys)</v>
          </cell>
          <cell r="C51">
            <v>-164898</v>
          </cell>
          <cell r="D51">
            <v>-9273755.6199999992</v>
          </cell>
          <cell r="E51">
            <v>-292908</v>
          </cell>
          <cell r="F51">
            <v>-16216413.77</v>
          </cell>
        </row>
        <row r="52">
          <cell r="A52">
            <v>181000</v>
          </cell>
          <cell r="B52" t="str">
            <v>Other Deferred Charges</v>
          </cell>
          <cell r="C52">
            <v>0</v>
          </cell>
          <cell r="D52">
            <v>0</v>
          </cell>
          <cell r="E52">
            <v>0</v>
          </cell>
          <cell r="F52">
            <v>-91505393.75</v>
          </cell>
        </row>
        <row r="53">
          <cell r="A53">
            <v>181900</v>
          </cell>
          <cell r="B53" t="str">
            <v>Asset Transfer Clearing</v>
          </cell>
          <cell r="C53">
            <v>0</v>
          </cell>
          <cell r="D53">
            <v>-0.01</v>
          </cell>
          <cell r="E53">
            <v>0</v>
          </cell>
          <cell r="F53">
            <v>-0.02</v>
          </cell>
        </row>
        <row r="54">
          <cell r="A54">
            <v>182100</v>
          </cell>
          <cell r="B54" t="str">
            <v>Def I T LT Asset For</v>
          </cell>
          <cell r="C54">
            <v>20097</v>
          </cell>
          <cell r="D54">
            <v>608562</v>
          </cell>
          <cell r="E54">
            <v>25433</v>
          </cell>
          <cell r="F54">
            <v>780715</v>
          </cell>
        </row>
        <row r="55">
          <cell r="A55">
            <v>182101</v>
          </cell>
          <cell r="B55" t="str">
            <v>Def I T LT Ast -NUVA</v>
          </cell>
          <cell r="C55">
            <v>-20097</v>
          </cell>
          <cell r="D55">
            <v>-608562</v>
          </cell>
          <cell r="E55">
            <v>-25433</v>
          </cell>
          <cell r="F55">
            <v>-780715</v>
          </cell>
        </row>
        <row r="56">
          <cell r="A56">
            <v>200010</v>
          </cell>
          <cell r="B56" t="str">
            <v>AP-Trade (sys)</v>
          </cell>
          <cell r="C56">
            <v>3093208.05</v>
          </cell>
          <cell r="D56">
            <v>-6305112.0199999996</v>
          </cell>
          <cell r="E56">
            <v>4084506.86</v>
          </cell>
          <cell r="F56">
            <v>-8118020.5899999999</v>
          </cell>
        </row>
        <row r="57">
          <cell r="A57">
            <v>200011</v>
          </cell>
          <cell r="B57" t="str">
            <v>FX Val-A/P Trade</v>
          </cell>
          <cell r="C57">
            <v>-1041.98</v>
          </cell>
          <cell r="D57">
            <v>54177.67</v>
          </cell>
          <cell r="E57">
            <v>-45415.24</v>
          </cell>
          <cell r="F57">
            <v>-102564.31</v>
          </cell>
        </row>
        <row r="58">
          <cell r="A58">
            <v>200020</v>
          </cell>
          <cell r="B58" t="str">
            <v>Gds Rcd/Inv Rcd(sys)</v>
          </cell>
          <cell r="C58">
            <v>-2212601.5499999998</v>
          </cell>
          <cell r="D58">
            <v>-7129939.8600000003</v>
          </cell>
          <cell r="E58">
            <v>-2924214.51</v>
          </cell>
          <cell r="F58">
            <v>-9376565.2899999991</v>
          </cell>
        </row>
        <row r="59">
          <cell r="A59">
            <v>200041</v>
          </cell>
          <cell r="B59" t="str">
            <v>Freight Accrual Clrg</v>
          </cell>
          <cell r="C59">
            <v>1053.52</v>
          </cell>
          <cell r="D59">
            <v>-145966.78</v>
          </cell>
          <cell r="E59">
            <v>988.98</v>
          </cell>
          <cell r="F59">
            <v>-192096.8</v>
          </cell>
        </row>
        <row r="60">
          <cell r="A60">
            <v>200099</v>
          </cell>
          <cell r="B60" t="str">
            <v>Initial Bal - AP</v>
          </cell>
          <cell r="C60">
            <v>0</v>
          </cell>
          <cell r="D60">
            <v>0</v>
          </cell>
          <cell r="E60">
            <v>0</v>
          </cell>
          <cell r="F60">
            <v>0</v>
          </cell>
        </row>
        <row r="61">
          <cell r="A61">
            <v>200100</v>
          </cell>
          <cell r="B61" t="str">
            <v>Accts Pay-JV  (sys)</v>
          </cell>
          <cell r="C61">
            <v>0</v>
          </cell>
          <cell r="D61">
            <v>0</v>
          </cell>
          <cell r="E61">
            <v>0</v>
          </cell>
          <cell r="F61">
            <v>0</v>
          </cell>
        </row>
        <row r="62">
          <cell r="A62">
            <v>200110</v>
          </cell>
          <cell r="B62" t="str">
            <v>Def Accts Pay-JV</v>
          </cell>
          <cell r="C62">
            <v>347852.94</v>
          </cell>
          <cell r="D62">
            <v>-4273036.7699999996</v>
          </cell>
          <cell r="E62">
            <v>443904.82</v>
          </cell>
          <cell r="F62">
            <v>-5619459.1900000004</v>
          </cell>
        </row>
        <row r="63">
          <cell r="A63">
            <v>201100</v>
          </cell>
          <cell r="B63" t="str">
            <v>Accr Expend-Expense</v>
          </cell>
          <cell r="C63">
            <v>-3282308.83</v>
          </cell>
          <cell r="D63">
            <v>-12380284.369999999</v>
          </cell>
          <cell r="E63">
            <v>-4343244.99</v>
          </cell>
          <cell r="F63">
            <v>-16281278.77</v>
          </cell>
        </row>
        <row r="64">
          <cell r="A64">
            <v>201101</v>
          </cell>
          <cell r="B64" t="str">
            <v>Accr Expend-Capital</v>
          </cell>
          <cell r="C64">
            <v>7137065.0800000001</v>
          </cell>
          <cell r="D64">
            <v>-32103902.940000001</v>
          </cell>
          <cell r="E64">
            <v>9270819.4499999993</v>
          </cell>
          <cell r="F64">
            <v>-42219756.619999997</v>
          </cell>
        </row>
        <row r="65">
          <cell r="A65">
            <v>202000</v>
          </cell>
          <cell r="B65" t="str">
            <v>Accounts Payable - Other</v>
          </cell>
          <cell r="C65">
            <v>-346042.34</v>
          </cell>
          <cell r="D65">
            <v>-1084946.22</v>
          </cell>
          <cell r="E65">
            <v>-457246.97</v>
          </cell>
          <cell r="F65">
            <v>-1426809.86</v>
          </cell>
        </row>
        <row r="66">
          <cell r="A66">
            <v>202020</v>
          </cell>
          <cell r="B66" t="str">
            <v>JV Out CshCall (sys)</v>
          </cell>
          <cell r="C66">
            <v>0</v>
          </cell>
          <cell r="D66">
            <v>0</v>
          </cell>
          <cell r="E66">
            <v>0</v>
          </cell>
          <cell r="F66">
            <v>0</v>
          </cell>
        </row>
        <row r="67">
          <cell r="A67">
            <v>203000</v>
          </cell>
          <cell r="B67" t="str">
            <v>Tax Wh at Src-Backup</v>
          </cell>
          <cell r="C67">
            <v>73993.75</v>
          </cell>
          <cell r="D67">
            <v>-330855.75</v>
          </cell>
          <cell r="E67">
            <v>96121.34</v>
          </cell>
          <cell r="F67">
            <v>-435107.5</v>
          </cell>
        </row>
        <row r="68">
          <cell r="A68">
            <v>203001</v>
          </cell>
          <cell r="B68" t="str">
            <v>Tax Wh at Src-NR Aln</v>
          </cell>
          <cell r="C68">
            <v>0</v>
          </cell>
          <cell r="D68">
            <v>0</v>
          </cell>
          <cell r="E68">
            <v>0</v>
          </cell>
          <cell r="F68">
            <v>0</v>
          </cell>
        </row>
        <row r="69">
          <cell r="A69">
            <v>203003</v>
          </cell>
          <cell r="B69" t="str">
            <v>Employee Taxes Withheld</v>
          </cell>
          <cell r="C69">
            <v>2096</v>
          </cell>
          <cell r="D69">
            <v>-937532.2</v>
          </cell>
          <cell r="E69">
            <v>0</v>
          </cell>
          <cell r="F69">
            <v>-1232946.08</v>
          </cell>
        </row>
        <row r="70">
          <cell r="A70">
            <v>220100</v>
          </cell>
          <cell r="B70" t="str">
            <v>Accrued Foreign Income Taxes</v>
          </cell>
          <cell r="C70">
            <v>-1804085.75</v>
          </cell>
          <cell r="D70">
            <v>-6332439.5999999996</v>
          </cell>
          <cell r="E70">
            <v>-2385832.5299999998</v>
          </cell>
          <cell r="F70">
            <v>-8327774.3499999996</v>
          </cell>
        </row>
        <row r="71">
          <cell r="A71">
            <v>220800</v>
          </cell>
          <cell r="B71" t="str">
            <v>VAT/GST Payable</v>
          </cell>
          <cell r="C71">
            <v>0</v>
          </cell>
          <cell r="D71">
            <v>0</v>
          </cell>
          <cell r="E71">
            <v>0</v>
          </cell>
          <cell r="F71">
            <v>0</v>
          </cell>
        </row>
        <row r="72">
          <cell r="A72">
            <v>220805</v>
          </cell>
          <cell r="B72" t="str">
            <v>VAT Pay N-Refundable</v>
          </cell>
          <cell r="C72">
            <v>-129943.05</v>
          </cell>
          <cell r="D72">
            <v>-1487570.15</v>
          </cell>
          <cell r="E72">
            <v>-174870.36</v>
          </cell>
          <cell r="F72">
            <v>-1956299.5</v>
          </cell>
        </row>
        <row r="73">
          <cell r="A73">
            <v>220900</v>
          </cell>
          <cell r="B73" t="str">
            <v>Accrued Taxes--Other</v>
          </cell>
          <cell r="C73">
            <v>0</v>
          </cell>
          <cell r="D73">
            <v>0</v>
          </cell>
          <cell r="E73">
            <v>0</v>
          </cell>
          <cell r="F73">
            <v>0</v>
          </cell>
        </row>
        <row r="74">
          <cell r="A74">
            <v>221000</v>
          </cell>
          <cell r="B74" t="str">
            <v>DefIncTx-Cur Lia-Fed</v>
          </cell>
          <cell r="C74">
            <v>0</v>
          </cell>
          <cell r="D74">
            <v>0</v>
          </cell>
          <cell r="E74">
            <v>0</v>
          </cell>
          <cell r="F74">
            <v>0</v>
          </cell>
        </row>
        <row r="75">
          <cell r="A75">
            <v>230004</v>
          </cell>
          <cell r="B75" t="str">
            <v>Accrued VCIP Costs - Current</v>
          </cell>
          <cell r="C75">
            <v>0</v>
          </cell>
          <cell r="D75">
            <v>0</v>
          </cell>
          <cell r="E75">
            <v>0</v>
          </cell>
          <cell r="F75">
            <v>0</v>
          </cell>
        </row>
        <row r="76">
          <cell r="A76">
            <v>230005</v>
          </cell>
          <cell r="B76" t="str">
            <v>Salaries and Wages Payable</v>
          </cell>
          <cell r="C76">
            <v>0</v>
          </cell>
          <cell r="D76">
            <v>0</v>
          </cell>
          <cell r="E76">
            <v>0</v>
          </cell>
          <cell r="F76">
            <v>0</v>
          </cell>
        </row>
        <row r="77">
          <cell r="A77">
            <v>230007</v>
          </cell>
          <cell r="B77" t="str">
            <v>Accrued Vacations Payable</v>
          </cell>
          <cell r="C77">
            <v>16.77</v>
          </cell>
          <cell r="D77">
            <v>-7503.34</v>
          </cell>
          <cell r="E77">
            <v>0</v>
          </cell>
          <cell r="F77">
            <v>-9867.6299999999992</v>
          </cell>
        </row>
        <row r="78">
          <cell r="A78">
            <v>250001</v>
          </cell>
          <cell r="B78" t="str">
            <v>Accrued Dismantlement Costs</v>
          </cell>
          <cell r="C78">
            <v>-185774.19</v>
          </cell>
          <cell r="D78">
            <v>-40704195.159999996</v>
          </cell>
          <cell r="E78">
            <v>-363174.43</v>
          </cell>
          <cell r="F78">
            <v>-53529977.890000001</v>
          </cell>
        </row>
        <row r="79">
          <cell r="A79">
            <v>261000</v>
          </cell>
          <cell r="B79" t="str">
            <v>Def Inc Taxes - For</v>
          </cell>
          <cell r="C79">
            <v>-1117213.3400000001</v>
          </cell>
          <cell r="D79">
            <v>-27049784.149999999</v>
          </cell>
          <cell r="E79">
            <v>-1621815.35</v>
          </cell>
          <cell r="F79">
            <v>-36438939.299999997</v>
          </cell>
        </row>
        <row r="80">
          <cell r="A80">
            <v>286000</v>
          </cell>
          <cell r="B80" t="str">
            <v>Def Cr Misc Prov</v>
          </cell>
          <cell r="C80">
            <v>0</v>
          </cell>
          <cell r="D80">
            <v>0</v>
          </cell>
          <cell r="E80">
            <v>0</v>
          </cell>
          <cell r="F80">
            <v>0</v>
          </cell>
        </row>
        <row r="81">
          <cell r="A81">
            <v>287000</v>
          </cell>
          <cell r="B81" t="str">
            <v>Deferred Credits - Other</v>
          </cell>
          <cell r="C81">
            <v>0</v>
          </cell>
          <cell r="D81">
            <v>0</v>
          </cell>
          <cell r="E81">
            <v>0</v>
          </cell>
          <cell r="F81">
            <v>0</v>
          </cell>
        </row>
        <row r="82">
          <cell r="A82">
            <v>301000</v>
          </cell>
          <cell r="B82" t="str">
            <v>Common Stock of Subsidiaries</v>
          </cell>
          <cell r="C82">
            <v>0</v>
          </cell>
          <cell r="D82">
            <v>-433305064.66000003</v>
          </cell>
          <cell r="E82">
            <v>0</v>
          </cell>
          <cell r="F82">
            <v>-607589018.78999996</v>
          </cell>
        </row>
        <row r="83">
          <cell r="A83">
            <v>311000</v>
          </cell>
          <cell r="B83" t="str">
            <v>Cap Surplus of Subs</v>
          </cell>
          <cell r="C83">
            <v>0</v>
          </cell>
          <cell r="D83">
            <v>-1895372.29</v>
          </cell>
          <cell r="E83">
            <v>0</v>
          </cell>
          <cell r="F83">
            <v>-3428340.87</v>
          </cell>
        </row>
        <row r="84">
          <cell r="A84">
            <v>330000</v>
          </cell>
          <cell r="B84" t="str">
            <v>For Cur Tran Adj</v>
          </cell>
          <cell r="C84">
            <v>0</v>
          </cell>
          <cell r="D84">
            <v>0</v>
          </cell>
          <cell r="E84">
            <v>0</v>
          </cell>
          <cell r="F84">
            <v>-7900000</v>
          </cell>
        </row>
        <row r="85">
          <cell r="A85">
            <v>360000</v>
          </cell>
          <cell r="B85" t="str">
            <v>Dividends Inter-company</v>
          </cell>
          <cell r="C85">
            <v>38953977.689999998</v>
          </cell>
          <cell r="D85">
            <v>195148316.15000001</v>
          </cell>
          <cell r="E85">
            <v>50857076.43</v>
          </cell>
          <cell r="F85">
            <v>253880760.91</v>
          </cell>
        </row>
        <row r="86">
          <cell r="A86">
            <v>370000</v>
          </cell>
          <cell r="B86" t="str">
            <v>Retained Earnings</v>
          </cell>
          <cell r="C86">
            <v>0</v>
          </cell>
          <cell r="D86">
            <v>-150330442.50999999</v>
          </cell>
          <cell r="E86">
            <v>0</v>
          </cell>
          <cell r="F86">
            <v>-252929829.93000001</v>
          </cell>
        </row>
        <row r="87">
          <cell r="A87">
            <v>400000</v>
          </cell>
          <cell r="B87" t="str">
            <v>Intraco Cust (sys)</v>
          </cell>
          <cell r="C87">
            <v>0</v>
          </cell>
          <cell r="D87">
            <v>0</v>
          </cell>
          <cell r="E87">
            <v>0</v>
          </cell>
          <cell r="F87">
            <v>0</v>
          </cell>
        </row>
        <row r="88">
          <cell r="A88">
            <v>400001</v>
          </cell>
          <cell r="B88" t="str">
            <v>Intraco Vendors(sys)</v>
          </cell>
          <cell r="C88">
            <v>0</v>
          </cell>
          <cell r="D88">
            <v>658596.54</v>
          </cell>
          <cell r="E88">
            <v>0</v>
          </cell>
          <cell r="F88">
            <v>1096892.54</v>
          </cell>
        </row>
        <row r="89">
          <cell r="A89">
            <v>400030</v>
          </cell>
          <cell r="B89" t="str">
            <v>Interco Cust (sys)</v>
          </cell>
          <cell r="C89">
            <v>-54112262.710000001</v>
          </cell>
          <cell r="D89">
            <v>38679657.32</v>
          </cell>
          <cell r="E89">
            <v>-72232348.769999996</v>
          </cell>
          <cell r="F89">
            <v>46045077.130000003</v>
          </cell>
        </row>
        <row r="90">
          <cell r="A90">
            <v>400031</v>
          </cell>
          <cell r="B90" t="str">
            <v>Interco Vendors(sys)</v>
          </cell>
          <cell r="C90">
            <v>38463539.32</v>
          </cell>
          <cell r="D90">
            <v>143103117.09</v>
          </cell>
          <cell r="E90">
            <v>49019711.75</v>
          </cell>
          <cell r="F90">
            <v>227774426.18000001</v>
          </cell>
        </row>
        <row r="91">
          <cell r="A91">
            <v>400032</v>
          </cell>
          <cell r="B91" t="str">
            <v>FX Val-Interco Cust</v>
          </cell>
          <cell r="C91">
            <v>-1114.73</v>
          </cell>
          <cell r="D91">
            <v>29.11</v>
          </cell>
          <cell r="E91">
            <v>1302697.03</v>
          </cell>
          <cell r="F91">
            <v>423741.86</v>
          </cell>
        </row>
        <row r="92">
          <cell r="A92">
            <v>400033</v>
          </cell>
          <cell r="B92" t="str">
            <v>FX Val-Interco Vend</v>
          </cell>
          <cell r="C92">
            <v>332.18</v>
          </cell>
          <cell r="D92">
            <v>-29.11</v>
          </cell>
          <cell r="E92">
            <v>1412107.91</v>
          </cell>
          <cell r="F92">
            <v>-184328.75</v>
          </cell>
        </row>
        <row r="93">
          <cell r="A93">
            <v>430000</v>
          </cell>
          <cell r="B93" t="str">
            <v>Intercompany Credit Facilities</v>
          </cell>
          <cell r="C93">
            <v>0</v>
          </cell>
          <cell r="D93">
            <v>0</v>
          </cell>
          <cell r="E93">
            <v>0.01</v>
          </cell>
          <cell r="F93">
            <v>0.01</v>
          </cell>
        </row>
        <row r="94">
          <cell r="A94">
            <v>450000</v>
          </cell>
          <cell r="B94" t="str">
            <v>NPerm I/C L/T Loans</v>
          </cell>
          <cell r="C94">
            <v>0</v>
          </cell>
          <cell r="D94">
            <v>243829.78</v>
          </cell>
          <cell r="E94">
            <v>0</v>
          </cell>
          <cell r="F94">
            <v>405200.08</v>
          </cell>
        </row>
        <row r="95">
          <cell r="A95">
            <v>460000</v>
          </cell>
          <cell r="B95" t="str">
            <v>Bal Venture-Suspense</v>
          </cell>
          <cell r="C95">
            <v>-3213210.75</v>
          </cell>
          <cell r="D95">
            <v>-161376306.41</v>
          </cell>
          <cell r="E95">
            <v>-4192658.68</v>
          </cell>
          <cell r="F95">
            <v>-247553074.06999999</v>
          </cell>
        </row>
        <row r="96">
          <cell r="A96">
            <v>500000</v>
          </cell>
          <cell r="B96" t="str">
            <v>Product Sales - Gross</v>
          </cell>
          <cell r="C96">
            <v>-33254596.059999999</v>
          </cell>
          <cell r="D96">
            <v>-197201192.38</v>
          </cell>
          <cell r="E96">
            <v>-43371440.859999999</v>
          </cell>
          <cell r="F96">
            <v>-255082304.11000001</v>
          </cell>
        </row>
        <row r="97">
          <cell r="A97">
            <v>510500</v>
          </cell>
          <cell r="B97" t="str">
            <v>Other Operating Income</v>
          </cell>
          <cell r="C97">
            <v>-150000</v>
          </cell>
          <cell r="D97">
            <v>-929673</v>
          </cell>
          <cell r="E97">
            <v>-195835.25</v>
          </cell>
          <cell r="F97">
            <v>-1201508.81</v>
          </cell>
        </row>
        <row r="98">
          <cell r="A98">
            <v>510510</v>
          </cell>
          <cell r="B98" t="str">
            <v>Cutback Oth Oper Inc</v>
          </cell>
          <cell r="C98">
            <v>111319.1</v>
          </cell>
          <cell r="D98">
            <v>689935.81</v>
          </cell>
          <cell r="E98">
            <v>145334.70000000001</v>
          </cell>
          <cell r="F98">
            <v>891672.65</v>
          </cell>
        </row>
        <row r="99">
          <cell r="A99">
            <v>520000</v>
          </cell>
          <cell r="B99" t="str">
            <v>Int Income-Dom O/S</v>
          </cell>
          <cell r="C99">
            <v>0</v>
          </cell>
          <cell r="D99">
            <v>-114.19</v>
          </cell>
          <cell r="E99">
            <v>0</v>
          </cell>
          <cell r="F99">
            <v>-146.80000000000001</v>
          </cell>
        </row>
        <row r="100">
          <cell r="A100">
            <v>520001</v>
          </cell>
          <cell r="B100" t="str">
            <v>Int Income-Fgn O/S</v>
          </cell>
          <cell r="C100">
            <v>0</v>
          </cell>
          <cell r="D100">
            <v>-72812.73</v>
          </cell>
          <cell r="E100">
            <v>0</v>
          </cell>
          <cell r="F100">
            <v>-93975.27</v>
          </cell>
        </row>
        <row r="101">
          <cell r="A101">
            <v>600000</v>
          </cell>
          <cell r="B101" t="str">
            <v>Material Purchases</v>
          </cell>
          <cell r="C101">
            <v>346042.34</v>
          </cell>
          <cell r="D101">
            <v>1055336.6200000001</v>
          </cell>
          <cell r="E101">
            <v>443973.47</v>
          </cell>
          <cell r="F101">
            <v>1378924.29</v>
          </cell>
        </row>
        <row r="102">
          <cell r="A102">
            <v>601001</v>
          </cell>
          <cell r="B102" t="str">
            <v>Inventory Fluctuations</v>
          </cell>
          <cell r="C102">
            <v>-10442729.02</v>
          </cell>
          <cell r="D102">
            <v>-10347878.15</v>
          </cell>
          <cell r="E102">
            <v>-13540959.199999999</v>
          </cell>
          <cell r="F102">
            <v>-13842485.470000001</v>
          </cell>
        </row>
        <row r="103">
          <cell r="A103">
            <v>601202</v>
          </cell>
          <cell r="B103" t="str">
            <v>PrInInvn Elm-Foreign</v>
          </cell>
          <cell r="C103">
            <v>9066171.2400000002</v>
          </cell>
          <cell r="D103">
            <v>10132461.050000001</v>
          </cell>
          <cell r="E103">
            <v>11770052.83</v>
          </cell>
          <cell r="F103">
            <v>13424437.060000001</v>
          </cell>
        </row>
        <row r="104">
          <cell r="A104">
            <v>701000</v>
          </cell>
          <cell r="B104" t="str">
            <v>Company Labor</v>
          </cell>
          <cell r="C104">
            <v>53988.32</v>
          </cell>
          <cell r="D104">
            <v>649622.26</v>
          </cell>
          <cell r="E104">
            <v>70485.429999999993</v>
          </cell>
          <cell r="F104">
            <v>836501.41</v>
          </cell>
        </row>
        <row r="105">
          <cell r="A105">
            <v>701001</v>
          </cell>
          <cell r="B105" t="str">
            <v>VCIP</v>
          </cell>
          <cell r="C105">
            <v>1228.58</v>
          </cell>
          <cell r="D105">
            <v>1128445.23</v>
          </cell>
          <cell r="E105">
            <v>1604</v>
          </cell>
          <cell r="F105">
            <v>1431322.94</v>
          </cell>
        </row>
        <row r="106">
          <cell r="A106">
            <v>701201</v>
          </cell>
          <cell r="B106" t="str">
            <v>Employee Retirement</v>
          </cell>
          <cell r="C106">
            <v>-2637.31</v>
          </cell>
          <cell r="D106">
            <v>3892.03</v>
          </cell>
          <cell r="E106">
            <v>-3443.19</v>
          </cell>
          <cell r="F106">
            <v>4867.09</v>
          </cell>
        </row>
        <row r="107">
          <cell r="A107">
            <v>701202</v>
          </cell>
          <cell r="B107" t="str">
            <v>Employee Thrift</v>
          </cell>
          <cell r="C107">
            <v>-178.57</v>
          </cell>
          <cell r="D107">
            <v>7345.66</v>
          </cell>
          <cell r="E107">
            <v>-233.14</v>
          </cell>
          <cell r="F107">
            <v>9444.86</v>
          </cell>
        </row>
        <row r="108">
          <cell r="A108">
            <v>701203</v>
          </cell>
          <cell r="B108" t="str">
            <v>Employee Insurance</v>
          </cell>
          <cell r="C108">
            <v>-2513.69</v>
          </cell>
          <cell r="D108">
            <v>-1645.91</v>
          </cell>
          <cell r="E108">
            <v>-3281.79</v>
          </cell>
          <cell r="F108">
            <v>-2254.04</v>
          </cell>
        </row>
        <row r="109">
          <cell r="A109">
            <v>701204</v>
          </cell>
          <cell r="B109" t="str">
            <v>Educational Assistance</v>
          </cell>
          <cell r="C109">
            <v>0</v>
          </cell>
          <cell r="D109">
            <v>0</v>
          </cell>
          <cell r="E109">
            <v>0</v>
          </cell>
          <cell r="F109">
            <v>0</v>
          </cell>
        </row>
        <row r="110">
          <cell r="A110">
            <v>701205</v>
          </cell>
          <cell r="B110" t="str">
            <v>LTSSP Expense</v>
          </cell>
          <cell r="C110">
            <v>-810.42</v>
          </cell>
          <cell r="D110">
            <v>-530.63</v>
          </cell>
          <cell r="E110">
            <v>-1058.06</v>
          </cell>
          <cell r="F110">
            <v>-726.68</v>
          </cell>
        </row>
        <row r="111">
          <cell r="A111">
            <v>701206</v>
          </cell>
          <cell r="B111" t="str">
            <v>Other Employee Benefit Costs</v>
          </cell>
          <cell r="C111">
            <v>-52580.81</v>
          </cell>
          <cell r="D111">
            <v>164245.94</v>
          </cell>
          <cell r="E111">
            <v>-68797.649999999994</v>
          </cell>
          <cell r="F111">
            <v>210386.34</v>
          </cell>
        </row>
        <row r="112">
          <cell r="A112">
            <v>701211</v>
          </cell>
          <cell r="B112" t="str">
            <v>Retirement-Allocated</v>
          </cell>
          <cell r="C112">
            <v>2637.31</v>
          </cell>
          <cell r="D112">
            <v>19136.41</v>
          </cell>
          <cell r="E112">
            <v>3443.19</v>
          </cell>
          <cell r="F112">
            <v>24718.53</v>
          </cell>
        </row>
        <row r="113">
          <cell r="A113">
            <v>701212</v>
          </cell>
          <cell r="B113" t="str">
            <v>Thrift-Allocated</v>
          </cell>
          <cell r="C113">
            <v>178.57</v>
          </cell>
          <cell r="D113">
            <v>1295.69</v>
          </cell>
          <cell r="E113">
            <v>233.14</v>
          </cell>
          <cell r="F113">
            <v>1673.64</v>
          </cell>
        </row>
        <row r="114">
          <cell r="A114">
            <v>701213</v>
          </cell>
          <cell r="B114" t="str">
            <v>Insurance-allocated</v>
          </cell>
          <cell r="C114">
            <v>2513.69</v>
          </cell>
          <cell r="D114">
            <v>18239.39</v>
          </cell>
          <cell r="E114">
            <v>3281.79</v>
          </cell>
          <cell r="F114">
            <v>23559.85</v>
          </cell>
        </row>
        <row r="115">
          <cell r="A115">
            <v>701215</v>
          </cell>
          <cell r="B115" t="str">
            <v>LTSSP Expense-Alloc</v>
          </cell>
          <cell r="C115">
            <v>810.42</v>
          </cell>
          <cell r="D115">
            <v>5880.44</v>
          </cell>
          <cell r="E115">
            <v>1058.06</v>
          </cell>
          <cell r="F115">
            <v>7595.77</v>
          </cell>
        </row>
        <row r="116">
          <cell r="A116">
            <v>701401</v>
          </cell>
          <cell r="B116" t="str">
            <v>Moving</v>
          </cell>
          <cell r="C116">
            <v>0</v>
          </cell>
          <cell r="D116">
            <v>388.8</v>
          </cell>
          <cell r="E116">
            <v>0</v>
          </cell>
          <cell r="F116">
            <v>502</v>
          </cell>
        </row>
        <row r="117">
          <cell r="A117">
            <v>701402</v>
          </cell>
          <cell r="B117" t="str">
            <v>Awards / Sponsorships</v>
          </cell>
          <cell r="C117">
            <v>0</v>
          </cell>
          <cell r="D117">
            <v>5385.15</v>
          </cell>
          <cell r="E117">
            <v>0</v>
          </cell>
          <cell r="F117">
            <v>6950.43</v>
          </cell>
        </row>
        <row r="118">
          <cell r="A118">
            <v>701403</v>
          </cell>
          <cell r="B118" t="str">
            <v>Outside Training</v>
          </cell>
          <cell r="C118">
            <v>12603.73</v>
          </cell>
          <cell r="D118">
            <v>125491.97</v>
          </cell>
          <cell r="E118">
            <v>16455.009999999998</v>
          </cell>
          <cell r="F118">
            <v>161700.09</v>
          </cell>
        </row>
        <row r="119">
          <cell r="A119">
            <v>701407</v>
          </cell>
          <cell r="B119" t="str">
            <v>Medical</v>
          </cell>
          <cell r="C119">
            <v>99715.97</v>
          </cell>
          <cell r="D119">
            <v>99940.21</v>
          </cell>
          <cell r="E119">
            <v>130186</v>
          </cell>
          <cell r="F119">
            <v>130475.43</v>
          </cell>
        </row>
        <row r="120">
          <cell r="A120">
            <v>702000</v>
          </cell>
          <cell r="B120" t="str">
            <v>Contract Services - Other</v>
          </cell>
          <cell r="C120">
            <v>3058910.55</v>
          </cell>
          <cell r="D120">
            <v>106288686.2</v>
          </cell>
          <cell r="E120">
            <v>3538514.34</v>
          </cell>
          <cell r="F120">
            <v>138200047.58000001</v>
          </cell>
        </row>
        <row r="121">
          <cell r="A121">
            <v>702001</v>
          </cell>
          <cell r="B121" t="str">
            <v>Contract Services - Legal Fees</v>
          </cell>
          <cell r="C121">
            <v>9734.48</v>
          </cell>
          <cell r="D121">
            <v>33097.58</v>
          </cell>
          <cell r="E121">
            <v>12709.02</v>
          </cell>
          <cell r="F121">
            <v>42779.15</v>
          </cell>
        </row>
        <row r="122">
          <cell r="A122">
            <v>702002</v>
          </cell>
          <cell r="B122" t="str">
            <v>Contract Maintenance &amp; Repairs</v>
          </cell>
          <cell r="C122">
            <v>2434171.88</v>
          </cell>
          <cell r="D122">
            <v>9570843.9499999993</v>
          </cell>
          <cell r="E122">
            <v>3177253.11</v>
          </cell>
          <cell r="F122">
            <v>12428401.470000001</v>
          </cell>
        </row>
        <row r="123">
          <cell r="A123">
            <v>702003</v>
          </cell>
          <cell r="B123" t="str">
            <v>Contract Services - Consulting</v>
          </cell>
          <cell r="C123">
            <v>367050.75</v>
          </cell>
          <cell r="D123">
            <v>585451.68000000005</v>
          </cell>
          <cell r="E123">
            <v>479197.06</v>
          </cell>
          <cell r="F123">
            <v>771831.8</v>
          </cell>
        </row>
        <row r="124">
          <cell r="A124">
            <v>702005</v>
          </cell>
          <cell r="B124" t="str">
            <v>Contrt Svcs-Packging</v>
          </cell>
          <cell r="C124">
            <v>5568.47</v>
          </cell>
          <cell r="D124">
            <v>10849.43</v>
          </cell>
          <cell r="E124">
            <v>7225</v>
          </cell>
          <cell r="F124">
            <v>14175.45</v>
          </cell>
        </row>
        <row r="125">
          <cell r="A125">
            <v>702012</v>
          </cell>
          <cell r="B125" t="str">
            <v>CS -Waste Disposal</v>
          </cell>
          <cell r="C125">
            <v>48287.67</v>
          </cell>
          <cell r="D125">
            <v>224318.06</v>
          </cell>
          <cell r="E125">
            <v>62831.48</v>
          </cell>
          <cell r="F125">
            <v>291984.98</v>
          </cell>
        </row>
        <row r="126">
          <cell r="A126">
            <v>702013</v>
          </cell>
          <cell r="B126" t="str">
            <v>Contract Service - Laboratory</v>
          </cell>
          <cell r="C126">
            <v>22055.24</v>
          </cell>
          <cell r="D126">
            <v>413622.37</v>
          </cell>
          <cell r="E126">
            <v>28059.71</v>
          </cell>
          <cell r="F126">
            <v>538866.15</v>
          </cell>
        </row>
        <row r="127">
          <cell r="A127">
            <v>702015</v>
          </cell>
          <cell r="B127" t="str">
            <v>Cont Maint &amp; Rep-Lbr</v>
          </cell>
          <cell r="C127">
            <v>417409.32</v>
          </cell>
          <cell r="D127">
            <v>599280.68000000005</v>
          </cell>
          <cell r="E127">
            <v>545012.75</v>
          </cell>
          <cell r="F127">
            <v>780599.96</v>
          </cell>
        </row>
        <row r="128">
          <cell r="A128">
            <v>702016</v>
          </cell>
          <cell r="B128" t="str">
            <v>Cont Maint &amp; Rep-Mat</v>
          </cell>
          <cell r="C128">
            <v>23325.48</v>
          </cell>
          <cell r="D128">
            <v>23325.48</v>
          </cell>
          <cell r="E128">
            <v>30453.01</v>
          </cell>
          <cell r="F128">
            <v>30453.01</v>
          </cell>
        </row>
        <row r="129">
          <cell r="A129">
            <v>702017</v>
          </cell>
          <cell r="B129" t="str">
            <v>Contract Services - Audit Fees</v>
          </cell>
          <cell r="C129">
            <v>-1723.8</v>
          </cell>
          <cell r="D129">
            <v>77579.48</v>
          </cell>
          <cell r="E129">
            <v>-2268.75</v>
          </cell>
          <cell r="F129">
            <v>98814.11</v>
          </cell>
        </row>
        <row r="130">
          <cell r="A130">
            <v>702600</v>
          </cell>
          <cell r="B130" t="str">
            <v>Processing Fees</v>
          </cell>
          <cell r="C130">
            <v>0</v>
          </cell>
          <cell r="D130">
            <v>59023.77</v>
          </cell>
          <cell r="E130">
            <v>0</v>
          </cell>
          <cell r="F130">
            <v>75968.55</v>
          </cell>
        </row>
        <row r="131">
          <cell r="A131">
            <v>703010</v>
          </cell>
          <cell r="B131" t="str">
            <v>Promotions</v>
          </cell>
          <cell r="C131">
            <v>2680.83</v>
          </cell>
          <cell r="D131">
            <v>2680.83</v>
          </cell>
          <cell r="E131">
            <v>3500</v>
          </cell>
          <cell r="F131">
            <v>3500</v>
          </cell>
        </row>
        <row r="132">
          <cell r="A132">
            <v>704000</v>
          </cell>
          <cell r="B132" t="str">
            <v>Commisions</v>
          </cell>
          <cell r="C132">
            <v>0</v>
          </cell>
          <cell r="D132">
            <v>3181.56</v>
          </cell>
          <cell r="E132">
            <v>0</v>
          </cell>
          <cell r="F132">
            <v>4105.45</v>
          </cell>
        </row>
        <row r="133">
          <cell r="A133">
            <v>705000</v>
          </cell>
          <cell r="B133" t="str">
            <v>Communications</v>
          </cell>
          <cell r="C133">
            <v>7180.08</v>
          </cell>
          <cell r="D133">
            <v>440234.81</v>
          </cell>
          <cell r="E133">
            <v>8391.94</v>
          </cell>
          <cell r="F133">
            <v>572260.30000000005</v>
          </cell>
        </row>
        <row r="134">
          <cell r="A134">
            <v>705001</v>
          </cell>
          <cell r="B134" t="str">
            <v>Comm-Long Dist Tolls</v>
          </cell>
          <cell r="C134">
            <v>173962.79</v>
          </cell>
          <cell r="D134">
            <v>330221.84000000003</v>
          </cell>
          <cell r="E134">
            <v>227120.35</v>
          </cell>
          <cell r="F134">
            <v>427602.26</v>
          </cell>
        </row>
        <row r="135">
          <cell r="A135">
            <v>706000</v>
          </cell>
          <cell r="B135" t="str">
            <v>Computing - Software</v>
          </cell>
          <cell r="C135">
            <v>13691.79</v>
          </cell>
          <cell r="D135">
            <v>96218.78</v>
          </cell>
          <cell r="E135">
            <v>17830.150000000001</v>
          </cell>
          <cell r="F135">
            <v>124085.92</v>
          </cell>
        </row>
        <row r="136">
          <cell r="A136">
            <v>706001</v>
          </cell>
          <cell r="B136" t="str">
            <v>Computing - Hardware</v>
          </cell>
          <cell r="C136">
            <v>25368.76</v>
          </cell>
          <cell r="D136">
            <v>126017.41</v>
          </cell>
          <cell r="E136">
            <v>33120.68</v>
          </cell>
          <cell r="F136">
            <v>164877.6</v>
          </cell>
        </row>
        <row r="137">
          <cell r="A137">
            <v>707000</v>
          </cell>
          <cell r="B137" t="str">
            <v>Cur Remeasure G/L</v>
          </cell>
          <cell r="C137">
            <v>-208149.09</v>
          </cell>
          <cell r="D137">
            <v>-254234.36</v>
          </cell>
          <cell r="E137">
            <v>-1755048.62</v>
          </cell>
          <cell r="F137">
            <v>-516075.08</v>
          </cell>
        </row>
        <row r="138">
          <cell r="A138">
            <v>707005</v>
          </cell>
          <cell r="B138" t="str">
            <v>Cur Remeasur G/L-Man</v>
          </cell>
          <cell r="C138">
            <v>-28134.19</v>
          </cell>
          <cell r="D138">
            <v>-76537.86</v>
          </cell>
          <cell r="E138">
            <v>-283590.58</v>
          </cell>
          <cell r="F138">
            <v>-76708.81</v>
          </cell>
        </row>
        <row r="139">
          <cell r="A139">
            <v>707010</v>
          </cell>
          <cell r="B139" t="str">
            <v>Cutback-Curr Rem G/L</v>
          </cell>
          <cell r="C139">
            <v>15139.98</v>
          </cell>
          <cell r="D139">
            <v>272163.53000000003</v>
          </cell>
          <cell r="E139">
            <v>-514397.27</v>
          </cell>
          <cell r="F139">
            <v>274313.46000000002</v>
          </cell>
        </row>
        <row r="140">
          <cell r="A140">
            <v>707100</v>
          </cell>
          <cell r="B140" t="str">
            <v>Curr G/L-JV Reclass</v>
          </cell>
          <cell r="C140">
            <v>-66114.06</v>
          </cell>
          <cell r="D140">
            <v>-290430.21999999997</v>
          </cell>
          <cell r="E140">
            <v>2705156.94</v>
          </cell>
          <cell r="F140">
            <v>3234951.89</v>
          </cell>
        </row>
        <row r="141">
          <cell r="A141">
            <v>709002</v>
          </cell>
          <cell r="B141" t="str">
            <v>Bank Service Charges</v>
          </cell>
          <cell r="C141">
            <v>2034.16</v>
          </cell>
          <cell r="D141">
            <v>9846.49</v>
          </cell>
          <cell r="E141">
            <v>2655.71</v>
          </cell>
          <cell r="F141">
            <v>12753.59</v>
          </cell>
        </row>
        <row r="142">
          <cell r="A142">
            <v>709005</v>
          </cell>
          <cell r="B142" t="str">
            <v>Charitable Contributions</v>
          </cell>
          <cell r="C142">
            <v>0</v>
          </cell>
          <cell r="D142">
            <v>473.16</v>
          </cell>
          <cell r="E142">
            <v>0</v>
          </cell>
          <cell r="F142">
            <v>600</v>
          </cell>
        </row>
        <row r="143">
          <cell r="A143">
            <v>709009</v>
          </cell>
          <cell r="B143" t="str">
            <v>Memberships &amp; Dues</v>
          </cell>
          <cell r="C143">
            <v>245.41</v>
          </cell>
          <cell r="D143">
            <v>20042.82</v>
          </cell>
          <cell r="E143">
            <v>320.39999999999998</v>
          </cell>
          <cell r="F143">
            <v>25912.15</v>
          </cell>
        </row>
        <row r="144">
          <cell r="A144">
            <v>709010</v>
          </cell>
          <cell r="B144" t="str">
            <v>Miscellaneous</v>
          </cell>
          <cell r="C144">
            <v>-141595.74</v>
          </cell>
          <cell r="D144">
            <v>632981.15</v>
          </cell>
          <cell r="E144">
            <v>-186127.98</v>
          </cell>
          <cell r="F144">
            <v>840522.34</v>
          </cell>
        </row>
        <row r="145">
          <cell r="A145">
            <v>709012</v>
          </cell>
          <cell r="B145" t="str">
            <v>Postage</v>
          </cell>
          <cell r="C145">
            <v>853.85</v>
          </cell>
          <cell r="D145">
            <v>6184.17</v>
          </cell>
          <cell r="E145">
            <v>1114.76</v>
          </cell>
          <cell r="F145">
            <v>7989.62</v>
          </cell>
        </row>
        <row r="146">
          <cell r="A146">
            <v>709013</v>
          </cell>
          <cell r="B146" t="str">
            <v>Subscriptions and Publications</v>
          </cell>
          <cell r="C146">
            <v>2692.49</v>
          </cell>
          <cell r="D146">
            <v>6284.85</v>
          </cell>
          <cell r="E146">
            <v>3515.22</v>
          </cell>
          <cell r="F146">
            <v>8140.3</v>
          </cell>
        </row>
        <row r="147">
          <cell r="A147">
            <v>710000</v>
          </cell>
          <cell r="B147" t="str">
            <v>Insurance</v>
          </cell>
          <cell r="C147">
            <v>318060.99</v>
          </cell>
          <cell r="D147">
            <v>1858714.61</v>
          </cell>
          <cell r="E147">
            <v>424869.63</v>
          </cell>
          <cell r="F147">
            <v>2610926.1800000002</v>
          </cell>
        </row>
        <row r="148">
          <cell r="A148">
            <v>711000</v>
          </cell>
          <cell r="B148" t="str">
            <v>Lic,Per,Fee,&amp;Reg Exp</v>
          </cell>
          <cell r="C148">
            <v>1400550</v>
          </cell>
          <cell r="D148">
            <v>1775634.54</v>
          </cell>
          <cell r="E148">
            <v>1828520.24</v>
          </cell>
          <cell r="F148">
            <v>2304182.87</v>
          </cell>
        </row>
        <row r="149">
          <cell r="A149">
            <v>711001</v>
          </cell>
          <cell r="B149" t="str">
            <v>Certification Fees</v>
          </cell>
          <cell r="C149">
            <v>0</v>
          </cell>
          <cell r="D149">
            <v>72.03</v>
          </cell>
          <cell r="E149">
            <v>0</v>
          </cell>
          <cell r="F149">
            <v>93</v>
          </cell>
        </row>
        <row r="150">
          <cell r="A150">
            <v>712000</v>
          </cell>
          <cell r="B150" t="str">
            <v>Materials and Supplies - Other</v>
          </cell>
          <cell r="C150">
            <v>885739.46</v>
          </cell>
          <cell r="D150">
            <v>29746248.109999999</v>
          </cell>
          <cell r="E150">
            <v>1045743.82</v>
          </cell>
          <cell r="F150">
            <v>39400136.729999997</v>
          </cell>
        </row>
        <row r="151">
          <cell r="A151">
            <v>712001</v>
          </cell>
          <cell r="B151" t="str">
            <v>Bags and containers</v>
          </cell>
          <cell r="C151">
            <v>-116.18</v>
          </cell>
          <cell r="D151">
            <v>11383.7</v>
          </cell>
          <cell r="E151">
            <v>-150</v>
          </cell>
          <cell r="F151">
            <v>14739.37</v>
          </cell>
        </row>
        <row r="152">
          <cell r="A152">
            <v>712002</v>
          </cell>
          <cell r="B152" t="str">
            <v>Chemicals</v>
          </cell>
          <cell r="C152">
            <v>1009051.68</v>
          </cell>
          <cell r="D152">
            <v>5420702.1900000004</v>
          </cell>
          <cell r="E152">
            <v>1311946.95</v>
          </cell>
          <cell r="F152">
            <v>7021291.5700000003</v>
          </cell>
        </row>
        <row r="153">
          <cell r="A153">
            <v>712201</v>
          </cell>
          <cell r="B153" t="str">
            <v>Material &amp; Supplies - Safety</v>
          </cell>
          <cell r="C153">
            <v>19085.669999999998</v>
          </cell>
          <cell r="D153">
            <v>42099.32</v>
          </cell>
          <cell r="E153">
            <v>24915.3</v>
          </cell>
          <cell r="F153">
            <v>54458.3</v>
          </cell>
        </row>
        <row r="154">
          <cell r="A154">
            <v>712202</v>
          </cell>
          <cell r="B154" t="str">
            <v>Mat &amp; Sup - Maint/Rp</v>
          </cell>
          <cell r="C154">
            <v>103.75</v>
          </cell>
          <cell r="D154">
            <v>266576.08</v>
          </cell>
          <cell r="E154">
            <v>135.44999999999999</v>
          </cell>
          <cell r="F154">
            <v>345312.88</v>
          </cell>
        </row>
        <row r="155">
          <cell r="A155">
            <v>712900</v>
          </cell>
          <cell r="B155" t="str">
            <v>Inven Var-Matl/Sup</v>
          </cell>
          <cell r="C155">
            <v>-129977.35</v>
          </cell>
          <cell r="D155">
            <v>-813004.46</v>
          </cell>
          <cell r="E155">
            <v>-151733.28</v>
          </cell>
          <cell r="F155">
            <v>-920702.62</v>
          </cell>
        </row>
        <row r="156">
          <cell r="A156">
            <v>713000</v>
          </cell>
          <cell r="B156" t="str">
            <v>Rents - Real Property</v>
          </cell>
          <cell r="C156">
            <v>0</v>
          </cell>
          <cell r="D156">
            <v>27156.71</v>
          </cell>
          <cell r="E156">
            <v>0</v>
          </cell>
          <cell r="F156">
            <v>46999.16</v>
          </cell>
        </row>
        <row r="157">
          <cell r="A157">
            <v>713001</v>
          </cell>
          <cell r="B157" t="str">
            <v>Rent Expense - Other</v>
          </cell>
          <cell r="C157">
            <v>43433.38</v>
          </cell>
          <cell r="D157">
            <v>225220.11</v>
          </cell>
          <cell r="E157">
            <v>56668.83</v>
          </cell>
          <cell r="F157">
            <v>291841.36</v>
          </cell>
        </row>
        <row r="158">
          <cell r="A158">
            <v>713005</v>
          </cell>
          <cell r="B158" t="str">
            <v>Rent Expense - Air</v>
          </cell>
          <cell r="C158">
            <v>1524854.57</v>
          </cell>
          <cell r="D158">
            <v>9516983.4199999999</v>
          </cell>
          <cell r="E158">
            <v>1980836.5</v>
          </cell>
          <cell r="F158">
            <v>12220164.550000001</v>
          </cell>
        </row>
        <row r="159">
          <cell r="A159">
            <v>713006</v>
          </cell>
          <cell r="B159" t="str">
            <v>Rent Expense - Marine</v>
          </cell>
          <cell r="C159">
            <v>0</v>
          </cell>
          <cell r="D159">
            <v>1788912.82</v>
          </cell>
          <cell r="E159">
            <v>0</v>
          </cell>
          <cell r="F159">
            <v>2310784.5499999998</v>
          </cell>
        </row>
        <row r="160">
          <cell r="A160">
            <v>714002</v>
          </cell>
          <cell r="B160" t="str">
            <v>Freight, Loading and Shipping</v>
          </cell>
          <cell r="C160">
            <v>1975327.48</v>
          </cell>
          <cell r="D160">
            <v>10816422.65</v>
          </cell>
          <cell r="E160">
            <v>2565984.1800000002</v>
          </cell>
          <cell r="F160">
            <v>14079884.699999999</v>
          </cell>
        </row>
        <row r="161">
          <cell r="A161">
            <v>715000</v>
          </cell>
          <cell r="B161" t="str">
            <v>T&amp;E, Meals-Part Ded</v>
          </cell>
          <cell r="C161">
            <v>4887.79</v>
          </cell>
          <cell r="D161">
            <v>20540.5</v>
          </cell>
          <cell r="E161">
            <v>6381.33</v>
          </cell>
          <cell r="F161">
            <v>26538.2</v>
          </cell>
        </row>
        <row r="162">
          <cell r="A162">
            <v>715001</v>
          </cell>
          <cell r="B162" t="str">
            <v>T&amp;E, Meals-Deductibl</v>
          </cell>
          <cell r="C162">
            <v>271017.32</v>
          </cell>
          <cell r="D162">
            <v>1567899.17</v>
          </cell>
          <cell r="E162">
            <v>352733.21</v>
          </cell>
          <cell r="F162">
            <v>2035907.65</v>
          </cell>
        </row>
        <row r="163">
          <cell r="A163">
            <v>715200</v>
          </cell>
          <cell r="B163" t="str">
            <v>T&amp;E, Meals-Non Deduc</v>
          </cell>
          <cell r="C163">
            <v>0</v>
          </cell>
          <cell r="D163">
            <v>-764.03</v>
          </cell>
          <cell r="E163">
            <v>0</v>
          </cell>
          <cell r="F163">
            <v>-988.16</v>
          </cell>
        </row>
        <row r="164">
          <cell r="A164">
            <v>715320</v>
          </cell>
          <cell r="B164" t="str">
            <v>Business Meetings</v>
          </cell>
          <cell r="C164">
            <v>852.11</v>
          </cell>
          <cell r="D164">
            <v>6069.96</v>
          </cell>
          <cell r="E164">
            <v>1112.47</v>
          </cell>
          <cell r="F164">
            <v>7871.48</v>
          </cell>
        </row>
        <row r="165">
          <cell r="A165">
            <v>716001</v>
          </cell>
          <cell r="B165" t="str">
            <v>Electricity</v>
          </cell>
          <cell r="C165">
            <v>0</v>
          </cell>
          <cell r="D165">
            <v>5541.85</v>
          </cell>
          <cell r="E165">
            <v>0</v>
          </cell>
          <cell r="F165">
            <v>7105.86</v>
          </cell>
        </row>
        <row r="166">
          <cell r="A166">
            <v>718000</v>
          </cell>
          <cell r="B166" t="str">
            <v>Overhead Charges (JV Only)</v>
          </cell>
          <cell r="C166">
            <v>0</v>
          </cell>
          <cell r="D166">
            <v>0</v>
          </cell>
          <cell r="E166">
            <v>0</v>
          </cell>
          <cell r="F166">
            <v>0</v>
          </cell>
        </row>
        <row r="167">
          <cell r="A167">
            <v>718010</v>
          </cell>
          <cell r="B167" t="str">
            <v>Overhead Adjustments (JV Only)</v>
          </cell>
          <cell r="C167">
            <v>-251842.2</v>
          </cell>
          <cell r="D167">
            <v>3797032.09</v>
          </cell>
          <cell r="E167">
            <v>-328797.18</v>
          </cell>
          <cell r="F167">
            <v>4882223.99</v>
          </cell>
        </row>
        <row r="168">
          <cell r="A168">
            <v>790000</v>
          </cell>
          <cell r="B168" t="str">
            <v>C Proj Clearing(sys)</v>
          </cell>
          <cell r="C168">
            <v>-657304.21</v>
          </cell>
          <cell r="D168">
            <v>-30104938.699999999</v>
          </cell>
          <cell r="E168">
            <v>-697446.23</v>
          </cell>
          <cell r="F168">
            <v>-39575872.93</v>
          </cell>
        </row>
        <row r="169">
          <cell r="A169">
            <v>794000</v>
          </cell>
          <cell r="B169" t="str">
            <v>Cutback Exp Accounts</v>
          </cell>
          <cell r="C169">
            <v>-11906913.609999999</v>
          </cell>
          <cell r="D169">
            <v>-131855533.01000001</v>
          </cell>
          <cell r="E169">
            <v>-15199099</v>
          </cell>
          <cell r="F169">
            <v>-169859658.41</v>
          </cell>
        </row>
        <row r="170">
          <cell r="A170">
            <v>794010</v>
          </cell>
          <cell r="B170" t="str">
            <v>Cutback Tang. Cost</v>
          </cell>
          <cell r="C170">
            <v>-657239.26</v>
          </cell>
          <cell r="D170">
            <v>-22072482.199999999</v>
          </cell>
          <cell r="E170">
            <v>-775958.22</v>
          </cell>
          <cell r="F170">
            <v>-29235980.18</v>
          </cell>
        </row>
        <row r="171">
          <cell r="A171">
            <v>805100</v>
          </cell>
          <cell r="B171" t="str">
            <v>Depreciation  (system)</v>
          </cell>
          <cell r="C171">
            <v>2254744.7799999998</v>
          </cell>
          <cell r="D171">
            <v>11126407.23</v>
          </cell>
          <cell r="E171">
            <v>3855292.89</v>
          </cell>
          <cell r="F171">
            <v>19024940.829999998</v>
          </cell>
        </row>
        <row r="172">
          <cell r="A172">
            <v>805200</v>
          </cell>
          <cell r="B172" t="str">
            <v>Depletion  (system)</v>
          </cell>
          <cell r="C172">
            <v>1312838.5900000001</v>
          </cell>
          <cell r="D172">
            <v>6070615.5899999999</v>
          </cell>
          <cell r="E172">
            <v>1981320.59</v>
          </cell>
          <cell r="F172">
            <v>9249910.8599999994</v>
          </cell>
        </row>
        <row r="173">
          <cell r="A173">
            <v>805600</v>
          </cell>
          <cell r="B173" t="str">
            <v>Dismantlement Expense</v>
          </cell>
          <cell r="C173">
            <v>164898</v>
          </cell>
          <cell r="D173">
            <v>886606</v>
          </cell>
          <cell r="E173">
            <v>292908</v>
          </cell>
          <cell r="F173">
            <v>1571404</v>
          </cell>
        </row>
        <row r="174">
          <cell r="A174">
            <v>822000</v>
          </cell>
          <cell r="B174" t="str">
            <v>Payroll Taxes</v>
          </cell>
          <cell r="C174">
            <v>-961.52</v>
          </cell>
          <cell r="D174">
            <v>-10072.39</v>
          </cell>
          <cell r="E174">
            <v>-1255.33</v>
          </cell>
          <cell r="F174">
            <v>-12983.58</v>
          </cell>
        </row>
        <row r="175">
          <cell r="A175">
            <v>822010</v>
          </cell>
          <cell r="B175" t="str">
            <v>PR Taxes -Allocated</v>
          </cell>
          <cell r="C175">
            <v>961.52</v>
          </cell>
          <cell r="D175">
            <v>10072.39</v>
          </cell>
          <cell r="E175">
            <v>1255.33</v>
          </cell>
          <cell r="F175">
            <v>12983.58</v>
          </cell>
        </row>
        <row r="176">
          <cell r="A176">
            <v>827000</v>
          </cell>
          <cell r="B176" t="str">
            <v>Income Taxes - Non US</v>
          </cell>
          <cell r="C176">
            <v>7641220.75</v>
          </cell>
          <cell r="D176">
            <v>24833016.800000001</v>
          </cell>
          <cell r="E176">
            <v>9947274.4900000002</v>
          </cell>
          <cell r="F176">
            <v>32047562.710000001</v>
          </cell>
        </row>
        <row r="177">
          <cell r="A177">
            <v>827002</v>
          </cell>
          <cell r="B177" t="str">
            <v>Inc Tx-Non US-Int In</v>
          </cell>
          <cell r="C177">
            <v>6983</v>
          </cell>
          <cell r="D177">
            <v>21878.68</v>
          </cell>
          <cell r="E177">
            <v>9087</v>
          </cell>
          <cell r="F177">
            <v>28234.48</v>
          </cell>
        </row>
        <row r="178">
          <cell r="A178">
            <v>827005</v>
          </cell>
          <cell r="B178" t="str">
            <v>Inc Tax-Non US-Curr</v>
          </cell>
          <cell r="C178">
            <v>-7457</v>
          </cell>
          <cell r="D178">
            <v>-8225.44</v>
          </cell>
          <cell r="E178">
            <v>-9628</v>
          </cell>
          <cell r="F178">
            <v>-10615.56</v>
          </cell>
        </row>
        <row r="179">
          <cell r="A179">
            <v>827050</v>
          </cell>
          <cell r="B179" t="str">
            <v>Inc Tax-Non US-Defer</v>
          </cell>
          <cell r="C179">
            <v>1120631</v>
          </cell>
          <cell r="D179">
            <v>8684668.6999999993</v>
          </cell>
          <cell r="E179">
            <v>1484048</v>
          </cell>
          <cell r="F179">
            <v>11207711.34</v>
          </cell>
        </row>
        <row r="180">
          <cell r="A180">
            <v>843010</v>
          </cell>
          <cell r="B180" t="str">
            <v>Accretion Exp - Dism</v>
          </cell>
          <cell r="C180">
            <v>185774.19</v>
          </cell>
          <cell r="D180">
            <v>1300419.33</v>
          </cell>
          <cell r="E180">
            <v>242540.88</v>
          </cell>
          <cell r="F180">
            <v>1681178.56</v>
          </cell>
        </row>
        <row r="181">
          <cell r="A181">
            <v>970010</v>
          </cell>
          <cell r="B181" t="str">
            <v>Contract Labor</v>
          </cell>
          <cell r="C181">
            <v>39</v>
          </cell>
          <cell r="D181">
            <v>39</v>
          </cell>
          <cell r="E181">
            <v>50.92</v>
          </cell>
          <cell r="F181">
            <v>50.92</v>
          </cell>
        </row>
        <row r="182">
          <cell r="A182">
            <v>971025</v>
          </cell>
          <cell r="B182" t="str">
            <v>Maintenance Labor</v>
          </cell>
          <cell r="C182">
            <v>0</v>
          </cell>
          <cell r="D182">
            <v>0</v>
          </cell>
          <cell r="E182">
            <v>0</v>
          </cell>
          <cell r="F182">
            <v>0</v>
          </cell>
        </row>
        <row r="183">
          <cell r="A183">
            <v>971518</v>
          </cell>
          <cell r="B183" t="str">
            <v>GIS - General Services</v>
          </cell>
          <cell r="C183">
            <v>304.08</v>
          </cell>
          <cell r="D183">
            <v>9714.59</v>
          </cell>
          <cell r="E183">
            <v>397</v>
          </cell>
          <cell r="F183">
            <v>12560.21</v>
          </cell>
        </row>
        <row r="184">
          <cell r="A184">
            <v>971564</v>
          </cell>
          <cell r="B184" t="str">
            <v>Contract Labor</v>
          </cell>
          <cell r="C184">
            <v>0</v>
          </cell>
          <cell r="D184">
            <v>0</v>
          </cell>
          <cell r="E184">
            <v>0</v>
          </cell>
          <cell r="F184">
            <v>0</v>
          </cell>
        </row>
        <row r="185">
          <cell r="A185">
            <v>971660</v>
          </cell>
          <cell r="B185" t="str">
            <v>SNR &amp; Operation Management</v>
          </cell>
          <cell r="C185">
            <v>25814.46</v>
          </cell>
          <cell r="D185">
            <v>592313.13</v>
          </cell>
          <cell r="E185">
            <v>33702</v>
          </cell>
          <cell r="F185">
            <v>764730.92</v>
          </cell>
        </row>
        <row r="186">
          <cell r="A186">
            <v>971661</v>
          </cell>
          <cell r="B186" t="str">
            <v>Exploration</v>
          </cell>
          <cell r="C186">
            <v>100520.34</v>
          </cell>
          <cell r="D186">
            <v>982405.01</v>
          </cell>
          <cell r="E186">
            <v>131237.5</v>
          </cell>
          <cell r="F186">
            <v>1268740.28</v>
          </cell>
        </row>
        <row r="187">
          <cell r="A187">
            <v>971662</v>
          </cell>
          <cell r="B187" t="str">
            <v>Commercial</v>
          </cell>
          <cell r="C187">
            <v>25487.45</v>
          </cell>
          <cell r="D187">
            <v>178794.72</v>
          </cell>
          <cell r="E187">
            <v>33276.39</v>
          </cell>
          <cell r="F187">
            <v>231574.24</v>
          </cell>
        </row>
        <row r="188">
          <cell r="A188">
            <v>971663</v>
          </cell>
          <cell r="B188" t="str">
            <v>Finance</v>
          </cell>
          <cell r="C188">
            <v>64462.77</v>
          </cell>
          <cell r="D188">
            <v>567034.19999999995</v>
          </cell>
          <cell r="E188">
            <v>84163.37</v>
          </cell>
          <cell r="F188">
            <v>733482.76</v>
          </cell>
        </row>
        <row r="189">
          <cell r="A189">
            <v>971667</v>
          </cell>
          <cell r="B189" t="str">
            <v>SNR &amp; Oper.Mng.-Ind.</v>
          </cell>
          <cell r="C189">
            <v>4321.29</v>
          </cell>
          <cell r="D189">
            <v>45565.760000000002</v>
          </cell>
          <cell r="E189">
            <v>5641.28</v>
          </cell>
          <cell r="F189">
            <v>58858.14</v>
          </cell>
        </row>
        <row r="190">
          <cell r="A190">
            <v>971668</v>
          </cell>
          <cell r="B190" t="str">
            <v>Exploration - Indirect Cost</v>
          </cell>
          <cell r="C190">
            <v>15744.01</v>
          </cell>
          <cell r="D190">
            <v>165868.81</v>
          </cell>
          <cell r="E190">
            <v>20553.79</v>
          </cell>
          <cell r="F190">
            <v>215950.34</v>
          </cell>
        </row>
        <row r="191">
          <cell r="A191">
            <v>971669</v>
          </cell>
          <cell r="B191" t="str">
            <v>Commercial - Indirect Cost</v>
          </cell>
          <cell r="C191">
            <v>6684.61</v>
          </cell>
          <cell r="D191">
            <v>37510.99</v>
          </cell>
          <cell r="E191">
            <v>8727.01</v>
          </cell>
          <cell r="F191">
            <v>48604.78</v>
          </cell>
        </row>
        <row r="192">
          <cell r="A192">
            <v>971670</v>
          </cell>
          <cell r="B192" t="str">
            <v>Finance - Indirect Cost</v>
          </cell>
          <cell r="C192">
            <v>18256.939999999999</v>
          </cell>
          <cell r="D192">
            <v>148845.75</v>
          </cell>
          <cell r="E192">
            <v>23833.82</v>
          </cell>
          <cell r="F192">
            <v>192360.19</v>
          </cell>
        </row>
        <row r="193">
          <cell r="A193">
            <v>971679</v>
          </cell>
          <cell r="B193" t="str">
            <v>Exploration Costs</v>
          </cell>
          <cell r="C193">
            <v>0</v>
          </cell>
          <cell r="D193">
            <v>0</v>
          </cell>
          <cell r="E193">
            <v>0</v>
          </cell>
          <cell r="F193">
            <v>0</v>
          </cell>
        </row>
        <row r="194">
          <cell r="A194">
            <v>971681</v>
          </cell>
          <cell r="B194" t="str">
            <v>Contractor Services - Drilling</v>
          </cell>
          <cell r="C194">
            <v>9226.64</v>
          </cell>
          <cell r="D194">
            <v>20723.54</v>
          </cell>
          <cell r="E194">
            <v>12045.44</v>
          </cell>
          <cell r="F194">
            <v>26842.639999999999</v>
          </cell>
        </row>
        <row r="195">
          <cell r="A195">
            <v>971682</v>
          </cell>
          <cell r="B195" t="str">
            <v>Contr.Serv. - Expl.</v>
          </cell>
          <cell r="C195">
            <v>10186.799999999999</v>
          </cell>
          <cell r="D195">
            <v>24428.400000000001</v>
          </cell>
          <cell r="E195">
            <v>13299.79</v>
          </cell>
          <cell r="F195">
            <v>31629.71</v>
          </cell>
        </row>
        <row r="196">
          <cell r="A196">
            <v>971683</v>
          </cell>
          <cell r="B196" t="str">
            <v>AUST G&amp;A CLEARING</v>
          </cell>
          <cell r="C196">
            <v>134828.75</v>
          </cell>
          <cell r="D196">
            <v>1173996.54</v>
          </cell>
          <cell r="E196">
            <v>173549.49</v>
          </cell>
          <cell r="F196">
            <v>-819458.57</v>
          </cell>
        </row>
        <row r="197">
          <cell r="A197">
            <v>971684</v>
          </cell>
          <cell r="B197" t="str">
            <v>PCO Allocation</v>
          </cell>
          <cell r="C197">
            <v>0</v>
          </cell>
          <cell r="D197">
            <v>0</v>
          </cell>
          <cell r="E197">
            <v>0</v>
          </cell>
          <cell r="F197">
            <v>0</v>
          </cell>
        </row>
        <row r="198">
          <cell r="A198">
            <v>971686</v>
          </cell>
          <cell r="B198" t="str">
            <v>Business Services</v>
          </cell>
          <cell r="C198">
            <v>35407.599999999999</v>
          </cell>
          <cell r="D198">
            <v>271226.63</v>
          </cell>
          <cell r="E198">
            <v>46228.92</v>
          </cell>
          <cell r="F198">
            <v>350306.97</v>
          </cell>
        </row>
        <row r="199">
          <cell r="A199">
            <v>971687</v>
          </cell>
          <cell r="B199" t="str">
            <v>Bus. Serv. - Ind.</v>
          </cell>
          <cell r="C199">
            <v>9913.07</v>
          </cell>
          <cell r="D199">
            <v>77198.679999999993</v>
          </cell>
          <cell r="E199">
            <v>12941.79</v>
          </cell>
          <cell r="F199">
            <v>99706.66</v>
          </cell>
        </row>
        <row r="200">
          <cell r="A200">
            <v>971688</v>
          </cell>
          <cell r="B200" t="str">
            <v>Contractor Services - Finance</v>
          </cell>
          <cell r="C200">
            <v>6671.86</v>
          </cell>
          <cell r="D200">
            <v>6671.86</v>
          </cell>
          <cell r="E200">
            <v>8710</v>
          </cell>
          <cell r="F200">
            <v>8710</v>
          </cell>
        </row>
        <row r="201">
          <cell r="A201">
            <v>971691</v>
          </cell>
          <cell r="B201" t="str">
            <v>FX Allocation</v>
          </cell>
          <cell r="C201">
            <v>0</v>
          </cell>
          <cell r="D201">
            <v>0</v>
          </cell>
          <cell r="E201">
            <v>0</v>
          </cell>
          <cell r="F201">
            <v>0</v>
          </cell>
        </row>
        <row r="202">
          <cell r="A202">
            <v>971695</v>
          </cell>
          <cell r="B202" t="str">
            <v>BU Res Eng - Lab</v>
          </cell>
          <cell r="C202">
            <v>0</v>
          </cell>
          <cell r="D202">
            <v>0</v>
          </cell>
          <cell r="E202">
            <v>0</v>
          </cell>
          <cell r="F202">
            <v>0</v>
          </cell>
        </row>
        <row r="203">
          <cell r="A203">
            <v>971696</v>
          </cell>
          <cell r="B203" t="str">
            <v>BU Res Eng - Non Lab</v>
          </cell>
          <cell r="C203">
            <v>0</v>
          </cell>
          <cell r="D203">
            <v>0</v>
          </cell>
          <cell r="E203">
            <v>0</v>
          </cell>
          <cell r="F203">
            <v>0</v>
          </cell>
        </row>
        <row r="204">
          <cell r="A204">
            <v>971697</v>
          </cell>
          <cell r="B204" t="str">
            <v>Legal Department</v>
          </cell>
          <cell r="C204">
            <v>13198.24</v>
          </cell>
          <cell r="D204">
            <v>49160.82</v>
          </cell>
          <cell r="E204">
            <v>17231.439999999999</v>
          </cell>
          <cell r="F204">
            <v>63884.93</v>
          </cell>
        </row>
        <row r="205">
          <cell r="A205">
            <v>971698</v>
          </cell>
          <cell r="B205" t="str">
            <v>Legal - Indirect Cost</v>
          </cell>
          <cell r="C205">
            <v>3123.01</v>
          </cell>
          <cell r="D205">
            <v>36136.400000000001</v>
          </cell>
          <cell r="E205">
            <v>4077.01</v>
          </cell>
          <cell r="F205">
            <v>47145.63</v>
          </cell>
        </row>
        <row r="206">
          <cell r="A206">
            <v>971790</v>
          </cell>
          <cell r="B206" t="str">
            <v>Contractor Services - Legal</v>
          </cell>
          <cell r="C206">
            <v>0</v>
          </cell>
          <cell r="D206">
            <v>6883.33</v>
          </cell>
          <cell r="E206">
            <v>0</v>
          </cell>
          <cell r="F206">
            <v>8885.18</v>
          </cell>
        </row>
        <row r="207">
          <cell r="A207">
            <v>971791</v>
          </cell>
          <cell r="B207" t="str">
            <v>IS</v>
          </cell>
          <cell r="C207">
            <v>42122.44</v>
          </cell>
          <cell r="D207">
            <v>340885.95</v>
          </cell>
          <cell r="E207">
            <v>54991.34</v>
          </cell>
          <cell r="F207">
            <v>440622.66</v>
          </cell>
        </row>
        <row r="208">
          <cell r="A208">
            <v>971792</v>
          </cell>
          <cell r="B208" t="str">
            <v>HES</v>
          </cell>
          <cell r="C208">
            <v>101157.19</v>
          </cell>
          <cell r="D208">
            <v>720248.31</v>
          </cell>
          <cell r="E208">
            <v>132071</v>
          </cell>
          <cell r="F208">
            <v>930440.46</v>
          </cell>
        </row>
        <row r="209">
          <cell r="A209">
            <v>971793</v>
          </cell>
          <cell r="B209" t="str">
            <v>Supply Chain</v>
          </cell>
          <cell r="C209">
            <v>371213.82</v>
          </cell>
          <cell r="D209">
            <v>923857.79</v>
          </cell>
          <cell r="E209">
            <v>484651.17</v>
          </cell>
          <cell r="F209">
            <v>1198058.1100000001</v>
          </cell>
        </row>
        <row r="210">
          <cell r="A210">
            <v>971796</v>
          </cell>
          <cell r="B210" t="str">
            <v>Drilling</v>
          </cell>
          <cell r="C210">
            <v>11584</v>
          </cell>
          <cell r="D210">
            <v>788167.52</v>
          </cell>
          <cell r="E210">
            <v>15123.84</v>
          </cell>
          <cell r="F210">
            <v>1013606.39</v>
          </cell>
        </row>
        <row r="211">
          <cell r="A211">
            <v>971797</v>
          </cell>
          <cell r="B211" t="str">
            <v>BU Recycle Construction</v>
          </cell>
          <cell r="C211">
            <v>0</v>
          </cell>
          <cell r="D211">
            <v>544288</v>
          </cell>
          <cell r="E211">
            <v>0</v>
          </cell>
          <cell r="F211">
            <v>700908.53</v>
          </cell>
        </row>
        <row r="212">
          <cell r="A212">
            <v>971798</v>
          </cell>
          <cell r="B212" t="str">
            <v>BU Recycle Offshore OPS</v>
          </cell>
          <cell r="C212">
            <v>1414349.14</v>
          </cell>
          <cell r="D212">
            <v>11161962.67</v>
          </cell>
          <cell r="E212">
            <v>1846611.28</v>
          </cell>
          <cell r="F212">
            <v>14443992.41</v>
          </cell>
        </row>
        <row r="213">
          <cell r="A213">
            <v>971799</v>
          </cell>
          <cell r="B213" t="str">
            <v>BU Recycle Onshore OPS</v>
          </cell>
          <cell r="C213">
            <v>427501.9</v>
          </cell>
          <cell r="D213">
            <v>2402948.7599999998</v>
          </cell>
          <cell r="E213">
            <v>558120.56000000006</v>
          </cell>
          <cell r="F213">
            <v>3108274.78</v>
          </cell>
        </row>
        <row r="214">
          <cell r="A214">
            <v>971857</v>
          </cell>
          <cell r="B214" t="str">
            <v>IS - Indirect Cost</v>
          </cell>
          <cell r="C214">
            <v>13183.5</v>
          </cell>
          <cell r="D214">
            <v>100244.31</v>
          </cell>
          <cell r="E214">
            <v>17211.3</v>
          </cell>
          <cell r="F214">
            <v>129588.55</v>
          </cell>
        </row>
        <row r="215">
          <cell r="A215">
            <v>971858</v>
          </cell>
          <cell r="B215" t="str">
            <v>HES - Indirect Cost</v>
          </cell>
          <cell r="C215">
            <v>12299.55</v>
          </cell>
          <cell r="D215">
            <v>91223.95</v>
          </cell>
          <cell r="E215">
            <v>16057.05</v>
          </cell>
          <cell r="F215">
            <v>117810.57</v>
          </cell>
        </row>
        <row r="216">
          <cell r="A216">
            <v>971859</v>
          </cell>
          <cell r="B216" t="str">
            <v>Supply Chain - Indirect Cost</v>
          </cell>
          <cell r="C216">
            <v>50883.71</v>
          </cell>
          <cell r="D216">
            <v>362053.34</v>
          </cell>
          <cell r="E216">
            <v>66433.91</v>
          </cell>
          <cell r="F216">
            <v>468021.04</v>
          </cell>
        </row>
        <row r="217">
          <cell r="A217">
            <v>971860</v>
          </cell>
          <cell r="B217" t="str">
            <v>Pipeline - Indirect Cost</v>
          </cell>
          <cell r="C217">
            <v>0</v>
          </cell>
          <cell r="D217">
            <v>2573.48</v>
          </cell>
          <cell r="E217">
            <v>0</v>
          </cell>
          <cell r="F217">
            <v>3313.55</v>
          </cell>
        </row>
        <row r="218">
          <cell r="A218">
            <v>971861</v>
          </cell>
          <cell r="B218" t="str">
            <v>LNG Team - Indirect Cost</v>
          </cell>
          <cell r="C218">
            <v>61.83</v>
          </cell>
          <cell r="D218">
            <v>1350.81</v>
          </cell>
          <cell r="E218">
            <v>80.73</v>
          </cell>
          <cell r="F218">
            <v>1777.95</v>
          </cell>
        </row>
        <row r="219">
          <cell r="A219">
            <v>971862</v>
          </cell>
          <cell r="B219" t="str">
            <v>Drilling - Indirect Cost</v>
          </cell>
          <cell r="C219">
            <v>4215.04</v>
          </cell>
          <cell r="D219">
            <v>161977.48000000001</v>
          </cell>
          <cell r="E219">
            <v>5502.64</v>
          </cell>
          <cell r="F219">
            <v>208720.23</v>
          </cell>
        </row>
        <row r="220">
          <cell r="A220">
            <v>971863</v>
          </cell>
          <cell r="B220" t="str">
            <v>BU Rec.Constr - Ind.</v>
          </cell>
          <cell r="C220">
            <v>895.68</v>
          </cell>
          <cell r="D220">
            <v>44223.86</v>
          </cell>
          <cell r="E220">
            <v>1169.28</v>
          </cell>
          <cell r="F220">
            <v>56978</v>
          </cell>
        </row>
        <row r="221">
          <cell r="A221">
            <v>971864</v>
          </cell>
          <cell r="B221" t="str">
            <v>BU Rec.Off.OPS - Ind</v>
          </cell>
          <cell r="C221">
            <v>88399.64</v>
          </cell>
          <cell r="D221">
            <v>682985.17</v>
          </cell>
          <cell r="E221">
            <v>115405.64</v>
          </cell>
          <cell r="F221">
            <v>883539.51</v>
          </cell>
        </row>
        <row r="222">
          <cell r="A222">
            <v>971865</v>
          </cell>
          <cell r="B222" t="str">
            <v>BU Rec.Ons.OPS - Ind</v>
          </cell>
          <cell r="C222">
            <v>104481.53</v>
          </cell>
          <cell r="D222">
            <v>796046.61</v>
          </cell>
          <cell r="E222">
            <v>136403.03</v>
          </cell>
          <cell r="F222">
            <v>1028336.75</v>
          </cell>
        </row>
        <row r="223">
          <cell r="A223">
            <v>972113</v>
          </cell>
          <cell r="B223" t="str">
            <v>BU Recycle Offsh.Mtc</v>
          </cell>
          <cell r="C223">
            <v>0</v>
          </cell>
          <cell r="D223">
            <v>0</v>
          </cell>
          <cell r="E223">
            <v>0</v>
          </cell>
          <cell r="F223">
            <v>0</v>
          </cell>
        </row>
        <row r="224">
          <cell r="A224">
            <v>972114</v>
          </cell>
          <cell r="B224" t="str">
            <v>Quality &amp; Compliance</v>
          </cell>
          <cell r="C224">
            <v>23317.040000000001</v>
          </cell>
          <cell r="D224">
            <v>167556.57999999999</v>
          </cell>
          <cell r="E224">
            <v>30440.84</v>
          </cell>
          <cell r="F224">
            <v>216313.09</v>
          </cell>
        </row>
        <row r="225">
          <cell r="A225">
            <v>972115</v>
          </cell>
          <cell r="B225" t="str">
            <v>Quality &amp; Comp - Ind</v>
          </cell>
          <cell r="C225">
            <v>6111.2</v>
          </cell>
          <cell r="D225">
            <v>59178.29</v>
          </cell>
          <cell r="E225">
            <v>7978.4</v>
          </cell>
          <cell r="F225">
            <v>76412.600000000006</v>
          </cell>
        </row>
        <row r="226">
          <cell r="A226">
            <v>973007</v>
          </cell>
          <cell r="B226" t="str">
            <v>Int.Lbr fr Maint.ord</v>
          </cell>
          <cell r="C226">
            <v>0</v>
          </cell>
          <cell r="D226">
            <v>0</v>
          </cell>
          <cell r="E226">
            <v>0</v>
          </cell>
          <cell r="F226">
            <v>0</v>
          </cell>
        </row>
        <row r="227">
          <cell r="A227">
            <v>973010</v>
          </cell>
          <cell r="B227" t="str">
            <v>Mat fr Maint.ord</v>
          </cell>
          <cell r="C227">
            <v>0</v>
          </cell>
          <cell r="D227">
            <v>0</v>
          </cell>
          <cell r="E227">
            <v>0</v>
          </cell>
          <cell r="F227">
            <v>0</v>
          </cell>
        </row>
        <row r="228">
          <cell r="A228">
            <v>975017</v>
          </cell>
          <cell r="B228" t="str">
            <v>UP Proj Dev Settlemt</v>
          </cell>
          <cell r="C228">
            <v>7049</v>
          </cell>
          <cell r="D228">
            <v>18771</v>
          </cell>
          <cell r="E228">
            <v>9202.9599999999991</v>
          </cell>
          <cell r="F228">
            <v>24365.89</v>
          </cell>
        </row>
        <row r="229">
          <cell r="A229">
            <v>975019</v>
          </cell>
          <cell r="B229" t="str">
            <v>Drilling &amp; Prod Svcs</v>
          </cell>
          <cell r="C229">
            <v>0</v>
          </cell>
          <cell r="D229">
            <v>126467.61</v>
          </cell>
          <cell r="E229">
            <v>0</v>
          </cell>
          <cell r="F229">
            <v>162345.72</v>
          </cell>
        </row>
        <row r="230">
          <cell r="A230">
            <v>975026</v>
          </cell>
          <cell r="B230" t="str">
            <v>UT Svcs-Geol Setlmt</v>
          </cell>
          <cell r="C230">
            <v>9775</v>
          </cell>
          <cell r="D230">
            <v>19550</v>
          </cell>
          <cell r="E230">
            <v>12761.93</v>
          </cell>
          <cell r="F230">
            <v>25627.16</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002_COA"/>
      <sheetName val="Belsha"/>
      <sheetName val="Wilbanks"/>
      <sheetName val="Johnston"/>
      <sheetName val="Offshore_Melancon"/>
    </sheetNames>
    <sheetDataSet>
      <sheetData sheetId="0"/>
      <sheetData sheetId="1"/>
      <sheetData sheetId="2"/>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LOG"/>
      <sheetName val="laroux"/>
      <sheetName val="PA BPR0058"/>
      <sheetName val="PA BPR0041"/>
      <sheetName val="PA BPR010"/>
      <sheetName val="PA BPR005"/>
      <sheetName val="PA BPR001"/>
      <sheetName val="BPR Form"/>
      <sheetName val="Product Lines"/>
      <sheetName val="Quotes"/>
      <sheetName val="Count Chart"/>
    </sheetNames>
    <sheetDataSet>
      <sheetData sheetId="0" refreshError="1">
        <row r="1">
          <cell r="A1" t="str">
            <v>BPR No.</v>
          </cell>
          <cell r="H1" t="str">
            <v>UNSATIS.-1, UNUSUAL-2, INTERIM-3</v>
          </cell>
        </row>
        <row r="2">
          <cell r="A2">
            <v>1</v>
          </cell>
          <cell r="H2">
            <v>1</v>
          </cell>
        </row>
        <row r="3">
          <cell r="A3">
            <v>2</v>
          </cell>
          <cell r="H3">
            <v>2</v>
          </cell>
        </row>
        <row r="4">
          <cell r="A4">
            <v>3</v>
          </cell>
          <cell r="H4">
            <v>3</v>
          </cell>
        </row>
        <row r="5">
          <cell r="A5">
            <v>4</v>
          </cell>
          <cell r="H5">
            <v>1</v>
          </cell>
        </row>
        <row r="6">
          <cell r="A6">
            <v>5</v>
          </cell>
          <cell r="H6">
            <v>1</v>
          </cell>
        </row>
        <row r="7">
          <cell r="A7">
            <v>6</v>
          </cell>
          <cell r="H7">
            <v>1</v>
          </cell>
        </row>
        <row r="8">
          <cell r="A8">
            <v>7</v>
          </cell>
          <cell r="H8">
            <v>1</v>
          </cell>
        </row>
        <row r="9">
          <cell r="A9">
            <v>8</v>
          </cell>
          <cell r="H9">
            <v>1</v>
          </cell>
        </row>
        <row r="10">
          <cell r="A10">
            <v>9</v>
          </cell>
          <cell r="H10">
            <v>1</v>
          </cell>
        </row>
        <row r="11">
          <cell r="A11">
            <v>10</v>
          </cell>
          <cell r="H11">
            <v>2</v>
          </cell>
        </row>
        <row r="12">
          <cell r="A12">
            <v>11</v>
          </cell>
          <cell r="H12">
            <v>1</v>
          </cell>
        </row>
        <row r="13">
          <cell r="A13">
            <v>12</v>
          </cell>
          <cell r="H13">
            <v>2</v>
          </cell>
        </row>
        <row r="14">
          <cell r="A14">
            <v>13</v>
          </cell>
          <cell r="H14">
            <v>3</v>
          </cell>
        </row>
        <row r="15">
          <cell r="A15">
            <v>14</v>
          </cell>
          <cell r="H15">
            <v>3</v>
          </cell>
        </row>
        <row r="16">
          <cell r="A16">
            <v>15</v>
          </cell>
          <cell r="H16">
            <v>3</v>
          </cell>
        </row>
        <row r="17">
          <cell r="A17">
            <v>16</v>
          </cell>
          <cell r="H17">
            <v>2</v>
          </cell>
        </row>
        <row r="18">
          <cell r="A18">
            <v>17</v>
          </cell>
          <cell r="H18">
            <v>1</v>
          </cell>
        </row>
        <row r="19">
          <cell r="A19">
            <v>18</v>
          </cell>
          <cell r="H19">
            <v>2</v>
          </cell>
        </row>
        <row r="20">
          <cell r="A20">
            <v>19</v>
          </cell>
          <cell r="H20">
            <v>2</v>
          </cell>
        </row>
        <row r="21">
          <cell r="A21">
            <v>20</v>
          </cell>
          <cell r="H21">
            <v>1</v>
          </cell>
        </row>
        <row r="22">
          <cell r="A22">
            <v>21</v>
          </cell>
          <cell r="H22">
            <v>1</v>
          </cell>
        </row>
        <row r="23">
          <cell r="A23">
            <v>22</v>
          </cell>
          <cell r="H23">
            <v>1</v>
          </cell>
        </row>
        <row r="24">
          <cell r="A24">
            <v>23</v>
          </cell>
          <cell r="H24">
            <v>1</v>
          </cell>
        </row>
        <row r="25">
          <cell r="A25">
            <v>24</v>
          </cell>
          <cell r="H25">
            <v>1</v>
          </cell>
        </row>
        <row r="26">
          <cell r="A26">
            <v>25</v>
          </cell>
          <cell r="H26">
            <v>3</v>
          </cell>
        </row>
        <row r="27">
          <cell r="A27">
            <v>26</v>
          </cell>
          <cell r="H27">
            <v>2</v>
          </cell>
        </row>
        <row r="28">
          <cell r="A28">
            <v>27</v>
          </cell>
          <cell r="H28">
            <v>2</v>
          </cell>
        </row>
        <row r="29">
          <cell r="A29">
            <v>28</v>
          </cell>
          <cell r="H29">
            <v>2</v>
          </cell>
        </row>
        <row r="30">
          <cell r="A30">
            <v>29</v>
          </cell>
          <cell r="H30">
            <v>2</v>
          </cell>
        </row>
        <row r="31">
          <cell r="A31">
            <v>30</v>
          </cell>
          <cell r="H31">
            <v>1</v>
          </cell>
        </row>
        <row r="32">
          <cell r="A32">
            <v>31</v>
          </cell>
          <cell r="H32">
            <v>2</v>
          </cell>
        </row>
        <row r="33">
          <cell r="A33">
            <v>32</v>
          </cell>
          <cell r="H33">
            <v>2</v>
          </cell>
        </row>
        <row r="34">
          <cell r="A34">
            <v>33</v>
          </cell>
          <cell r="H34">
            <v>1</v>
          </cell>
        </row>
        <row r="35">
          <cell r="A35">
            <v>34</v>
          </cell>
          <cell r="H35">
            <v>1</v>
          </cell>
        </row>
        <row r="36">
          <cell r="A36">
            <v>35</v>
          </cell>
          <cell r="H36">
            <v>1</v>
          </cell>
        </row>
        <row r="37">
          <cell r="A37">
            <v>36</v>
          </cell>
          <cell r="H37">
            <v>1</v>
          </cell>
        </row>
        <row r="38">
          <cell r="A38">
            <v>37</v>
          </cell>
          <cell r="H38">
            <v>1</v>
          </cell>
        </row>
        <row r="39">
          <cell r="A39">
            <v>38</v>
          </cell>
          <cell r="H39">
            <v>2</v>
          </cell>
        </row>
        <row r="40">
          <cell r="A40">
            <v>39</v>
          </cell>
          <cell r="H40">
            <v>1</v>
          </cell>
        </row>
        <row r="41">
          <cell r="A41">
            <v>40</v>
          </cell>
          <cell r="H41">
            <v>1</v>
          </cell>
        </row>
        <row r="42">
          <cell r="A42">
            <v>41</v>
          </cell>
          <cell r="H42">
            <v>1</v>
          </cell>
        </row>
        <row r="43">
          <cell r="A43">
            <v>42</v>
          </cell>
          <cell r="H43">
            <v>1</v>
          </cell>
        </row>
        <row r="44">
          <cell r="A44">
            <v>43</v>
          </cell>
          <cell r="H44">
            <v>1</v>
          </cell>
        </row>
        <row r="45">
          <cell r="A45">
            <v>44</v>
          </cell>
          <cell r="H45">
            <v>1</v>
          </cell>
        </row>
        <row r="46">
          <cell r="A46">
            <v>45</v>
          </cell>
          <cell r="H46">
            <v>1</v>
          </cell>
        </row>
        <row r="47">
          <cell r="A47">
            <v>46</v>
          </cell>
          <cell r="H47">
            <v>1</v>
          </cell>
        </row>
        <row r="48">
          <cell r="A48">
            <v>47</v>
          </cell>
          <cell r="H48">
            <v>1</v>
          </cell>
        </row>
        <row r="49">
          <cell r="A49">
            <v>48</v>
          </cell>
          <cell r="H49">
            <v>1</v>
          </cell>
        </row>
        <row r="50">
          <cell r="A50">
            <v>49</v>
          </cell>
          <cell r="H50">
            <v>1</v>
          </cell>
        </row>
        <row r="51">
          <cell r="A51">
            <v>50</v>
          </cell>
          <cell r="H51">
            <v>1</v>
          </cell>
        </row>
        <row r="52">
          <cell r="A52">
            <v>51</v>
          </cell>
          <cell r="H52">
            <v>1</v>
          </cell>
        </row>
        <row r="53">
          <cell r="A53">
            <v>52</v>
          </cell>
          <cell r="H53">
            <v>1</v>
          </cell>
        </row>
        <row r="54">
          <cell r="A54">
            <v>53</v>
          </cell>
          <cell r="H54">
            <v>1</v>
          </cell>
        </row>
        <row r="55">
          <cell r="A55">
            <v>54</v>
          </cell>
          <cell r="H55">
            <v>1</v>
          </cell>
        </row>
        <row r="56">
          <cell r="A56">
            <v>55</v>
          </cell>
          <cell r="H56">
            <v>1</v>
          </cell>
        </row>
        <row r="57">
          <cell r="A57">
            <v>56</v>
          </cell>
          <cell r="H57">
            <v>1</v>
          </cell>
        </row>
        <row r="58">
          <cell r="A58">
            <v>57</v>
          </cell>
          <cell r="H58">
            <v>1</v>
          </cell>
        </row>
        <row r="59">
          <cell r="A59">
            <v>58</v>
          </cell>
          <cell r="H59">
            <v>1</v>
          </cell>
        </row>
        <row r="60">
          <cell r="A60">
            <v>59</v>
          </cell>
          <cell r="H60">
            <v>1</v>
          </cell>
        </row>
        <row r="61">
          <cell r="A61">
            <v>60</v>
          </cell>
          <cell r="H61">
            <v>1</v>
          </cell>
        </row>
        <row r="62">
          <cell r="A62">
            <v>61</v>
          </cell>
          <cell r="H62">
            <v>1</v>
          </cell>
        </row>
        <row r="63">
          <cell r="A63">
            <v>62</v>
          </cell>
          <cell r="H63">
            <v>1</v>
          </cell>
        </row>
        <row r="64">
          <cell r="A64">
            <v>63</v>
          </cell>
          <cell r="H64">
            <v>2</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Job Kit Checklist"/>
      <sheetName val="Work Authorization"/>
      <sheetName val="Completion Report"/>
      <sheetName val="Job Log pg1"/>
      <sheetName val="Job Log pg 2"/>
      <sheetName val="Drawing 8x14"/>
      <sheetName val="Job Closure"/>
      <sheetName val="Damaged Tool Report"/>
      <sheetName val="Billing Package"/>
      <sheetName val="Terms and Conditions"/>
      <sheetName val="Daily Report&amp; Cost Estimate"/>
      <sheetName val="Field Accident Rep"/>
      <sheetName val="Module 8x14"/>
      <sheetName val="Input1"/>
      <sheetName val="Input2"/>
      <sheetName val="Import"/>
      <sheetName val="DataSheet"/>
      <sheetName val="Inser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Summary 2007"/>
      <sheetName val="Summary 2005"/>
      <sheetName val="Trial Balance"/>
      <sheetName val="USD"/>
      <sheetName val="AUD"/>
      <sheetName val="H8 160100"/>
      <sheetName val="H8 160200"/>
      <sheetName val="H8 160700"/>
      <sheetName val="H8 161000 "/>
      <sheetName val="Misc Cap Ops 2007"/>
      <sheetName val="C8 160100 "/>
      <sheetName val="C8 160200 "/>
      <sheetName val="C8 160700"/>
      <sheetName val="C8 161000 "/>
      <sheetName val="F7 160100 "/>
      <sheetName val="F7 160200 "/>
      <sheetName val="F7 160700"/>
      <sheetName val="F7 161000 "/>
      <sheetName val="Q2 160100 "/>
      <sheetName val="Q2 160200 "/>
      <sheetName val="Q2 160700"/>
      <sheetName val="Q2 161000 "/>
      <sheetName val="Q3 160100 "/>
      <sheetName val="Q3 160200 "/>
      <sheetName val="Q3 160700"/>
      <sheetName val="Q3 161000 "/>
      <sheetName val="Q3 interco support"/>
    </sheetNames>
    <sheetDataSet>
      <sheetData sheetId="0">
        <row r="3">
          <cell r="C3">
            <v>39447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Checklist"/>
      <sheetName val="APT 2014"/>
      <sheetName val="ATT Summary 2014 BU"/>
      <sheetName val="ATT 1- Capex Opex"/>
      <sheetName val="ATT 2- Other Adjustments"/>
      <sheetName val="ATT 3- 03-12 Permit costs"/>
      <sheetName val="ATT 4- Revenue"/>
      <sheetName val="ATT 5- APT Instlaments"/>
      <sheetName val="Dec 2014 BU Billing Stmt"/>
      <sheetName val="Exp EG5"/>
      <sheetName val="JV(03-12) USD"/>
    </sheetNames>
    <sheetDataSet>
      <sheetData sheetId="0">
        <row r="6">
          <cell r="B6" t="str">
            <v>2 000 091</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001"/>
      <sheetName val="E002"/>
      <sheetName val="E003"/>
      <sheetName val="E004"/>
      <sheetName val="E005"/>
      <sheetName val="E006"/>
      <sheetName val="E007"/>
      <sheetName val="E008"/>
      <sheetName val="E009"/>
      <sheetName val="E010"/>
      <sheetName val="E011"/>
      <sheetName val="E012"/>
      <sheetName val="E013"/>
      <sheetName val="E014"/>
      <sheetName val="E015A"/>
      <sheetName val="E015B"/>
      <sheetName val="E016"/>
      <sheetName val="E017"/>
      <sheetName val="E018"/>
      <sheetName val="E019"/>
      <sheetName val="E020"/>
      <sheetName val="E021"/>
      <sheetName val="E022"/>
      <sheetName val="E023"/>
      <sheetName val="E024"/>
      <sheetName val="E025"/>
      <sheetName val="E026"/>
      <sheetName val="E027"/>
      <sheetName val="E028"/>
      <sheetName val="E029"/>
      <sheetName val="E030"/>
      <sheetName val="E031"/>
      <sheetName val="E032"/>
      <sheetName val="E033"/>
      <sheetName val="E034"/>
      <sheetName val="E035"/>
      <sheetName val="E036"/>
      <sheetName val="E037"/>
      <sheetName val="E038"/>
      <sheetName val="E039"/>
      <sheetName val="E040"/>
      <sheetName val="E041"/>
      <sheetName val="E042"/>
      <sheetName val="E043"/>
      <sheetName val="E044"/>
      <sheetName val="E045"/>
      <sheetName val="E046"/>
      <sheetName val="E047"/>
      <sheetName val="E048"/>
      <sheetName val="E049"/>
      <sheetName val="E050"/>
      <sheetName val="E051"/>
      <sheetName val="E052"/>
      <sheetName val="E053"/>
      <sheetName val="E054"/>
      <sheetName val="E055"/>
      <sheetName val="E056"/>
      <sheetName val="E057"/>
      <sheetName val="E058"/>
      <sheetName val="E059"/>
      <sheetName val="E060"/>
      <sheetName val="C0001"/>
      <sheetName val="C0002 "/>
      <sheetName val="C0003 "/>
      <sheetName val="C0004"/>
      <sheetName val="C0005 "/>
      <sheetName val="C0006 "/>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C0028"/>
      <sheetName val="C0029"/>
      <sheetName val="C0030"/>
      <sheetName val="C0031"/>
      <sheetName val="C0032"/>
      <sheetName val="C0033"/>
      <sheetName val="C0034"/>
      <sheetName val="C0035"/>
      <sheetName val="C0036"/>
      <sheetName val="C0037"/>
      <sheetName val="C0038"/>
      <sheetName val="C0039"/>
      <sheetName val="C0040"/>
      <sheetName val="C0041"/>
      <sheetName val="C0042"/>
      <sheetName val="C0043"/>
      <sheetName val="C0044"/>
      <sheetName val="C0045"/>
      <sheetName val="C0046"/>
      <sheetName val="C0047"/>
      <sheetName val="C0048"/>
      <sheetName val="C0049"/>
      <sheetName val="C0050"/>
      <sheetName val="C0051"/>
      <sheetName val="C0052"/>
      <sheetName val="C0053"/>
      <sheetName val="C0054"/>
      <sheetName val="C0055"/>
      <sheetName val="C0056"/>
      <sheetName val="C0057"/>
      <sheetName val="C0058"/>
      <sheetName val="C0059"/>
      <sheetName val="C0060"/>
      <sheetName val="C0061"/>
      <sheetName val="C0062"/>
      <sheetName val="C0063"/>
      <sheetName val="L0001"/>
      <sheetName val="L0002"/>
      <sheetName val="L0003"/>
      <sheetName val="L0004"/>
      <sheetName val="L0005"/>
      <sheetName val="L0006"/>
      <sheetName val="L0007"/>
      <sheetName val="L0008"/>
      <sheetName val="L0009"/>
      <sheetName val="L0010"/>
      <sheetName val="L0011"/>
      <sheetName val="L0012"/>
      <sheetName val="L0013"/>
      <sheetName val="L0014"/>
      <sheetName val="L0015"/>
      <sheetName val="L0016"/>
      <sheetName val="L0017"/>
      <sheetName val="L0018"/>
      <sheetName val="L0019"/>
      <sheetName val="L0020"/>
      <sheetName val="L0021"/>
      <sheetName val="L0022"/>
      <sheetName val="L0023"/>
      <sheetName val="L0024"/>
      <sheetName val="L0025"/>
      <sheetName val="L0026"/>
      <sheetName val="L0027A"/>
      <sheetName val="L0027B"/>
      <sheetName val="L0028"/>
      <sheetName val="L0029"/>
      <sheetName val="L0030"/>
      <sheetName val="L0031"/>
      <sheetName val="L0032"/>
      <sheetName val="L0033"/>
      <sheetName val="L0034"/>
      <sheetName val="L0035"/>
      <sheetName val="L0036"/>
      <sheetName val="CTR CONTROL"/>
      <sheetName val="LPG - Cond Split  2004"/>
      <sheetName val="LPG - Cond Split 2005"/>
      <sheetName val="LPR - Cond Split 2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row r="2">
          <cell r="A2" t="str">
            <v>03-12 PSC - REVENUE AND COST REPORTING</v>
          </cell>
        </row>
        <row r="5">
          <cell r="A5" t="str">
            <v>LIFTING DETAILS (1)</v>
          </cell>
        </row>
        <row r="6">
          <cell r="A6" t="str">
            <v>CARGO #</v>
          </cell>
          <cell r="B6" t="str">
            <v>E049</v>
          </cell>
        </row>
        <row r="7">
          <cell r="A7" t="str">
            <v>Bill of Lading Date</v>
          </cell>
          <cell r="B7">
            <v>37815</v>
          </cell>
        </row>
        <row r="8">
          <cell r="A8" t="str">
            <v>Quantity in Barrels</v>
          </cell>
          <cell r="B8">
            <v>251061.37</v>
          </cell>
        </row>
        <row r="9">
          <cell r="A9" t="str">
            <v>Price Per Barrel (US$)</v>
          </cell>
          <cell r="B9">
            <v>27.93</v>
          </cell>
        </row>
        <row r="10">
          <cell r="A10" t="str">
            <v>Total Value (Gross)</v>
          </cell>
          <cell r="B10">
            <v>7012144.0641000001</v>
          </cell>
        </row>
        <row r="11">
          <cell r="A11" t="str">
            <v>Less Cost of Sales</v>
          </cell>
          <cell r="B11">
            <v>14528.07</v>
          </cell>
        </row>
        <row r="12">
          <cell r="A12" t="str">
            <v>Net Revenue</v>
          </cell>
          <cell r="B12">
            <v>6997615.9940999998</v>
          </cell>
        </row>
        <row r="15">
          <cell r="C15" t="str">
            <v>LIFTING</v>
          </cell>
          <cell r="D15" t="str">
            <v>LIFTING</v>
          </cell>
          <cell r="E15" t="str">
            <v xml:space="preserve">GROSS </v>
          </cell>
          <cell r="F15" t="str">
            <v>NET</v>
          </cell>
          <cell r="G15" t="str">
            <v>COST OF</v>
          </cell>
        </row>
        <row r="16">
          <cell r="B16" t="str">
            <v>JV SHARE</v>
          </cell>
          <cell r="C16" t="str">
            <v>SHARE</v>
          </cell>
          <cell r="D16" t="str">
            <v>SHARE (inc JA)</v>
          </cell>
          <cell r="E16" t="str">
            <v>REVENUE</v>
          </cell>
          <cell r="F16" t="str">
            <v>REVENUE</v>
          </cell>
          <cell r="G16" t="str">
            <v>SALES</v>
          </cell>
        </row>
        <row r="17">
          <cell r="A17" t="str">
            <v>ConocoPhillips</v>
          </cell>
          <cell r="B17">
            <v>42.417000000000009</v>
          </cell>
          <cell r="C17">
            <v>0.4241700000000001</v>
          </cell>
          <cell r="D17">
            <v>0.40296149999999997</v>
          </cell>
          <cell r="E17">
            <v>2825624.0902858321</v>
          </cell>
          <cell r="F17">
            <v>2819769.8374065268</v>
          </cell>
          <cell r="G17">
            <v>5854.252879305277</v>
          </cell>
        </row>
        <row r="18">
          <cell r="A18" t="str">
            <v>Santos</v>
          </cell>
          <cell r="B18">
            <v>21.425999999999998</v>
          </cell>
          <cell r="C18">
            <v>0.21425999999999998</v>
          </cell>
          <cell r="D18">
            <v>0.20354700000000001</v>
          </cell>
          <cell r="E18">
            <v>1427300.8878153628</v>
          </cell>
          <cell r="F18">
            <v>1424343.7427510726</v>
          </cell>
          <cell r="G18">
            <v>2957.1450642901473</v>
          </cell>
        </row>
        <row r="19">
          <cell r="A19" t="str">
            <v>Inpex</v>
          </cell>
          <cell r="B19">
            <v>21.209</v>
          </cell>
          <cell r="C19">
            <v>0.21209</v>
          </cell>
          <cell r="D19">
            <v>0.20148550000000001</v>
          </cell>
          <cell r="E19">
            <v>1412845.3528272207</v>
          </cell>
          <cell r="F19">
            <v>1409918.1573792356</v>
          </cell>
          <cell r="G19">
            <v>2927.1954479850829</v>
          </cell>
        </row>
        <row r="20">
          <cell r="A20" t="str">
            <v>Petroz/Emet</v>
          </cell>
          <cell r="B20">
            <v>14.948</v>
          </cell>
          <cell r="C20">
            <v>0.14948</v>
          </cell>
          <cell r="D20">
            <v>0.14200599999999999</v>
          </cell>
          <cell r="E20">
            <v>995766.52996658452</v>
          </cell>
          <cell r="F20">
            <v>993703.45685816451</v>
          </cell>
          <cell r="G20">
            <v>2063.0731084200088</v>
          </cell>
        </row>
        <row r="21">
          <cell r="A21" t="str">
            <v>Designated Authority</v>
          </cell>
          <cell r="B21" t="str">
            <v>N/A</v>
          </cell>
          <cell r="C21" t="str">
            <v>N/A</v>
          </cell>
          <cell r="D21">
            <v>0.05</v>
          </cell>
          <cell r="E21">
            <v>350607.20320500003</v>
          </cell>
          <cell r="F21">
            <v>349880.79970500001</v>
          </cell>
          <cell r="G21">
            <v>726.4035000000149</v>
          </cell>
        </row>
        <row r="23">
          <cell r="B23">
            <v>100</v>
          </cell>
          <cell r="C23">
            <v>1</v>
          </cell>
          <cell r="D23">
            <v>1</v>
          </cell>
          <cell r="E23">
            <v>7012144.0640999991</v>
          </cell>
          <cell r="F23">
            <v>6997615.9940999988</v>
          </cell>
          <cell r="G23">
            <v>14528.070000000531</v>
          </cell>
        </row>
        <row r="26">
          <cell r="D26" t="str">
            <v>REVENUE NET</v>
          </cell>
        </row>
        <row r="27">
          <cell r="B27" t="str">
            <v>NET REVENUE</v>
          </cell>
          <cell r="C27" t="str">
            <v>FTP</v>
          </cell>
          <cell r="D27" t="str">
            <v>OF FTP</v>
          </cell>
        </row>
        <row r="28">
          <cell r="A28" t="str">
            <v>ConocoPhillips</v>
          </cell>
          <cell r="B28">
            <v>2819769.8374065268</v>
          </cell>
          <cell r="C28">
            <v>148408.93881086988</v>
          </cell>
          <cell r="D28">
            <v>2671360.8985956567</v>
          </cell>
        </row>
        <row r="29">
          <cell r="A29" t="str">
            <v>Santos</v>
          </cell>
          <cell r="B29">
            <v>1424343.7427510726</v>
          </cell>
          <cell r="C29">
            <v>74965.46014479328</v>
          </cell>
          <cell r="D29">
            <v>1349378.2826062792</v>
          </cell>
        </row>
        <row r="30">
          <cell r="A30" t="str">
            <v>Inpex</v>
          </cell>
          <cell r="B30">
            <v>1409918.1573792356</v>
          </cell>
          <cell r="C30">
            <v>74206.218809433441</v>
          </cell>
          <cell r="D30">
            <v>1335711.9385698021</v>
          </cell>
        </row>
        <row r="31">
          <cell r="A31" t="str">
            <v>Petroz/Emet</v>
          </cell>
          <cell r="B31">
            <v>993703.45685816451</v>
          </cell>
          <cell r="C31">
            <v>52300.181939903392</v>
          </cell>
          <cell r="D31">
            <v>941403.2749182611</v>
          </cell>
        </row>
        <row r="32">
          <cell r="A32" t="str">
            <v>Designated Authority</v>
          </cell>
          <cell r="B32">
            <v>349880.79970500001</v>
          </cell>
          <cell r="C32">
            <v>349880.79970500001</v>
          </cell>
          <cell r="D32">
            <v>0</v>
          </cell>
        </row>
        <row r="34">
          <cell r="B34">
            <v>6997615.9940999988</v>
          </cell>
          <cell r="C34">
            <v>699761.59941000002</v>
          </cell>
          <cell r="D34">
            <v>6297854.3946899986</v>
          </cell>
        </row>
        <row r="37">
          <cell r="A37" t="str">
            <v>NOTE (1)</v>
          </cell>
          <cell r="B37" t="str">
            <v>Details on individual cargos, pricing, selling costs are sourced from the Cargo Transaction Reports (CTR).</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9100"/>
      <sheetName val="109140"/>
      <sheetName val="111200-201"/>
      <sheetName val="111210-215 AR to FI"/>
      <sheetName val="111215-216 FI to BILL"/>
      <sheetName val="111500"/>
      <sheetName val="123500"/>
      <sheetName val="124000"/>
      <sheetName val="124100"/>
      <sheetName val="128000"/>
      <sheetName val="140300"/>
      <sheetName val="140400"/>
      <sheetName val="143000"/>
      <sheetName val="152300"/>
      <sheetName val="160100"/>
      <sheetName val="160200"/>
      <sheetName val="160700"/>
      <sheetName val="161000"/>
      <sheetName val="161000 New"/>
      <sheetName val="165100"/>
      <sheetName val="165100 New"/>
      <sheetName val="165200"/>
      <sheetName val="165200 New"/>
      <sheetName val="165700"/>
      <sheetName val="181000"/>
      <sheetName val="200010-11 "/>
      <sheetName val="200020"/>
      <sheetName val="200041"/>
      <sheetName val="201100"/>
      <sheetName val="201101"/>
      <sheetName val="202000"/>
      <sheetName val="250001"/>
      <sheetName val="360000"/>
      <sheetName val="301000-311000"/>
      <sheetName val="330000-370000"/>
      <sheetName val="tb02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3">
          <cell r="A3">
            <v>100286</v>
          </cell>
          <cell r="B3" t="str">
            <v>USD Chase VBA 91-12</v>
          </cell>
        </row>
        <row r="4">
          <cell r="A4">
            <v>100287</v>
          </cell>
          <cell r="B4" t="str">
            <v>USD Chase Bayu VBA</v>
          </cell>
        </row>
        <row r="5">
          <cell r="A5">
            <v>100288</v>
          </cell>
          <cell r="B5" t="str">
            <v>USD Chase Gen PZOC</v>
          </cell>
        </row>
        <row r="6">
          <cell r="A6">
            <v>100304</v>
          </cell>
          <cell r="B6" t="str">
            <v>AUD Com 91-12 VBA</v>
          </cell>
        </row>
        <row r="7">
          <cell r="A7">
            <v>100305</v>
          </cell>
          <cell r="B7" t="str">
            <v>AUD Com Bayu VBA</v>
          </cell>
        </row>
        <row r="8">
          <cell r="A8">
            <v>100306</v>
          </cell>
          <cell r="B8" t="str">
            <v>USD Chase Tx Hold</v>
          </cell>
        </row>
        <row r="9">
          <cell r="A9">
            <v>100555</v>
          </cell>
          <cell r="B9" t="str">
            <v>USD - BOA COP91-12PL</v>
          </cell>
          <cell r="C9">
            <v>-11.03</v>
          </cell>
          <cell r="D9">
            <v>11824.79</v>
          </cell>
          <cell r="E9">
            <v>-73.84</v>
          </cell>
          <cell r="F9">
            <v>15174.58</v>
          </cell>
        </row>
        <row r="10">
          <cell r="A10">
            <v>100558</v>
          </cell>
          <cell r="B10" t="str">
            <v>AUD-BOA-COP9112-JV C</v>
          </cell>
          <cell r="C10">
            <v>5811.84</v>
          </cell>
          <cell r="D10">
            <v>17159.72</v>
          </cell>
          <cell r="E10">
            <v>7401.03</v>
          </cell>
          <cell r="F10">
            <v>22020.82</v>
          </cell>
        </row>
        <row r="11">
          <cell r="A11">
            <v>100559</v>
          </cell>
          <cell r="B11" t="str">
            <v>USD - BOA COP91-12JV</v>
          </cell>
          <cell r="C11">
            <v>-1043796.6</v>
          </cell>
          <cell r="D11">
            <v>664742.15</v>
          </cell>
          <cell r="E11">
            <v>-1348104.11</v>
          </cell>
          <cell r="F11">
            <v>853053.77</v>
          </cell>
        </row>
        <row r="12">
          <cell r="A12">
            <v>100560</v>
          </cell>
          <cell r="B12" t="str">
            <v>AUD-BOA-COP(9112)BU</v>
          </cell>
          <cell r="C12">
            <v>-765033.36</v>
          </cell>
          <cell r="D12">
            <v>854140.52</v>
          </cell>
          <cell r="E12">
            <v>-989920.74</v>
          </cell>
          <cell r="F12">
            <v>1096105.8999999999</v>
          </cell>
        </row>
        <row r="13">
          <cell r="A13">
            <v>100561</v>
          </cell>
          <cell r="B13" t="str">
            <v>USD - BOA COP91-12BU</v>
          </cell>
          <cell r="C13">
            <v>-2738993.04</v>
          </cell>
          <cell r="D13">
            <v>189575.96</v>
          </cell>
          <cell r="E13">
            <v>-3529676.68</v>
          </cell>
          <cell r="F13">
            <v>243280.03</v>
          </cell>
        </row>
        <row r="14">
          <cell r="A14">
            <v>106000</v>
          </cell>
          <cell r="B14" t="str">
            <v>FX Interim Bank Account</v>
          </cell>
        </row>
        <row r="15">
          <cell r="A15">
            <v>109000</v>
          </cell>
          <cell r="B15" t="str">
            <v>Cash Equivalents - Portfolio</v>
          </cell>
          <cell r="C15">
            <v>-12000000</v>
          </cell>
          <cell r="E15">
            <v>-15459933.01</v>
          </cell>
        </row>
        <row r="16">
          <cell r="A16">
            <v>109100</v>
          </cell>
          <cell r="B16" t="str">
            <v>Cash-Other</v>
          </cell>
          <cell r="C16">
            <v>-12163.31</v>
          </cell>
          <cell r="D16">
            <v>33975.85</v>
          </cell>
          <cell r="E16">
            <v>-15841.65</v>
          </cell>
          <cell r="F16">
            <v>43600.71</v>
          </cell>
        </row>
        <row r="17">
          <cell r="A17">
            <v>109140</v>
          </cell>
          <cell r="B17" t="str">
            <v>Cash in Transit</v>
          </cell>
          <cell r="C17">
            <v>60000</v>
          </cell>
          <cell r="D17">
            <v>100000</v>
          </cell>
          <cell r="E17">
            <v>74941.8</v>
          </cell>
          <cell r="F17">
            <v>128328.52</v>
          </cell>
        </row>
        <row r="18">
          <cell r="A18">
            <v>111200</v>
          </cell>
          <cell r="B18" t="str">
            <v>Accts Rec-Trade(sys)</v>
          </cell>
          <cell r="C18">
            <v>-18891.43</v>
          </cell>
          <cell r="D18">
            <v>303538.32</v>
          </cell>
          <cell r="E18">
            <v>-27685.15</v>
          </cell>
          <cell r="F18">
            <v>415315.13</v>
          </cell>
        </row>
        <row r="19">
          <cell r="A19">
            <v>111201</v>
          </cell>
          <cell r="B19" t="str">
            <v>FX Val-A/R Trade</v>
          </cell>
          <cell r="C19">
            <v>1762.41</v>
          </cell>
          <cell r="D19">
            <v>12617.48</v>
          </cell>
          <cell r="E19">
            <v>4023.41</v>
          </cell>
          <cell r="F19">
            <v>-9596.7800000000007</v>
          </cell>
        </row>
        <row r="20">
          <cell r="A20">
            <v>111210</v>
          </cell>
          <cell r="B20" t="str">
            <v>Accts Rec-JV (sys)</v>
          </cell>
          <cell r="C20">
            <v>-2456809.9900000002</v>
          </cell>
          <cell r="D20">
            <v>7030566.46</v>
          </cell>
          <cell r="E20">
            <v>-3774615.87</v>
          </cell>
          <cell r="F20">
            <v>8914421.6699999999</v>
          </cell>
        </row>
        <row r="21">
          <cell r="A21">
            <v>111211</v>
          </cell>
          <cell r="B21" t="str">
            <v>FX Val-A/R JV</v>
          </cell>
          <cell r="E21">
            <v>588855.06000000006</v>
          </cell>
          <cell r="F21">
            <v>97258.34</v>
          </cell>
        </row>
        <row r="22">
          <cell r="A22">
            <v>111215</v>
          </cell>
          <cell r="B22" t="str">
            <v>JV Out CshCall (sys)</v>
          </cell>
          <cell r="C22">
            <v>10385889.43</v>
          </cell>
          <cell r="D22">
            <v>-6386897.9900000002</v>
          </cell>
          <cell r="E22">
            <v>14287068.949999999</v>
          </cell>
          <cell r="F22">
            <v>-8099033.7199999997</v>
          </cell>
        </row>
        <row r="23">
          <cell r="A23">
            <v>111216</v>
          </cell>
          <cell r="B23" t="str">
            <v>FX Val-JV Out CshCal</v>
          </cell>
          <cell r="E23">
            <v>-956501.22</v>
          </cell>
          <cell r="F23">
            <v>-106939.28</v>
          </cell>
        </row>
        <row r="24">
          <cell r="A24">
            <v>111220</v>
          </cell>
          <cell r="B24" t="str">
            <v>Def Accts Rec-JV</v>
          </cell>
          <cell r="C24">
            <v>-3154773.06</v>
          </cell>
          <cell r="D24">
            <v>31775949.789999999</v>
          </cell>
          <cell r="E24">
            <v>-4224613.59</v>
          </cell>
          <cell r="F24">
            <v>40777709.25</v>
          </cell>
        </row>
        <row r="25">
          <cell r="A25">
            <v>111299</v>
          </cell>
          <cell r="B25" t="str">
            <v>Initial Bal - AR</v>
          </cell>
        </row>
        <row r="26">
          <cell r="A26">
            <v>111500</v>
          </cell>
          <cell r="B26" t="str">
            <v>Accounts Receivable-Other</v>
          </cell>
          <cell r="C26">
            <v>-1390282.85</v>
          </cell>
          <cell r="D26">
            <v>1754702.47</v>
          </cell>
          <cell r="E26">
            <v>-1820560.55</v>
          </cell>
          <cell r="F26">
            <v>2251783.73</v>
          </cell>
        </row>
        <row r="27">
          <cell r="A27">
            <v>111510</v>
          </cell>
          <cell r="B27" t="str">
            <v>VAT/GST Receivable</v>
          </cell>
          <cell r="C27">
            <v>-1147603.01</v>
          </cell>
          <cell r="D27">
            <v>726481.59</v>
          </cell>
          <cell r="E27">
            <v>-1482827.25</v>
          </cell>
          <cell r="F27">
            <v>932283</v>
          </cell>
        </row>
        <row r="28">
          <cell r="A28">
            <v>112000</v>
          </cell>
          <cell r="B28" t="str">
            <v>Accrued Receivables</v>
          </cell>
          <cell r="C28">
            <v>-3350</v>
          </cell>
          <cell r="E28">
            <v>-4315.8999999999996</v>
          </cell>
        </row>
        <row r="29">
          <cell r="A29">
            <v>120999</v>
          </cell>
          <cell r="B29" t="str">
            <v>Initial Bal Raw Mtrl</v>
          </cell>
        </row>
        <row r="30">
          <cell r="A30">
            <v>123500</v>
          </cell>
          <cell r="B30" t="str">
            <v>P Inv-Tr Bal Only Co</v>
          </cell>
          <cell r="C30">
            <v>-3439672.16</v>
          </cell>
          <cell r="D30">
            <v>8870395.5199999996</v>
          </cell>
          <cell r="E30">
            <v>-5181571</v>
          </cell>
          <cell r="F30">
            <v>11248282.43</v>
          </cell>
        </row>
        <row r="31">
          <cell r="A31">
            <v>124000</v>
          </cell>
          <cell r="B31" t="str">
            <v>Inven-Mat&amp;Sup (sys)</v>
          </cell>
          <cell r="C31">
            <v>1907884.45</v>
          </cell>
          <cell r="D31">
            <v>29278933.690000001</v>
          </cell>
          <cell r="E31">
            <v>2403016.96</v>
          </cell>
          <cell r="F31">
            <v>42237300.950000003</v>
          </cell>
        </row>
        <row r="32">
          <cell r="A32">
            <v>124002</v>
          </cell>
          <cell r="B32" t="str">
            <v>Cutback Inv-Mat-Supl</v>
          </cell>
          <cell r="C32">
            <v>-1466939.84</v>
          </cell>
          <cell r="D32">
            <v>-21961512.760000002</v>
          </cell>
          <cell r="E32">
            <v>-1847628.73</v>
          </cell>
          <cell r="F32">
            <v>-31693773.420000002</v>
          </cell>
        </row>
        <row r="33">
          <cell r="A33">
            <v>124100</v>
          </cell>
          <cell r="B33" t="str">
            <v>Miscellaneous Inventory</v>
          </cell>
          <cell r="C33">
            <v>68784</v>
          </cell>
          <cell r="D33">
            <v>381835.73</v>
          </cell>
          <cell r="E33">
            <v>86621.21</v>
          </cell>
          <cell r="F33">
            <v>576393.22</v>
          </cell>
        </row>
        <row r="34">
          <cell r="A34">
            <v>124999</v>
          </cell>
          <cell r="B34" t="str">
            <v>Init'l Bal Matl/Sup</v>
          </cell>
        </row>
        <row r="35">
          <cell r="A35">
            <v>128000</v>
          </cell>
          <cell r="B35" t="str">
            <v>Profit in Inven Adj.</v>
          </cell>
          <cell r="C35">
            <v>3895510.49</v>
          </cell>
          <cell r="D35">
            <v>-5222047.03</v>
          </cell>
          <cell r="E35">
            <v>5546991.1100000003</v>
          </cell>
          <cell r="F35">
            <v>-6621921.1600000001</v>
          </cell>
        </row>
        <row r="36">
          <cell r="A36">
            <v>140300</v>
          </cell>
          <cell r="B36" t="str">
            <v>Ppd Exp &lt;1Yr-Other</v>
          </cell>
          <cell r="C36">
            <v>-240333.6</v>
          </cell>
          <cell r="D36">
            <v>1612687.69</v>
          </cell>
          <cell r="E36">
            <v>-348372.99</v>
          </cell>
          <cell r="F36">
            <v>2297536.46</v>
          </cell>
        </row>
        <row r="37">
          <cell r="A37">
            <v>140350</v>
          </cell>
          <cell r="B37" t="str">
            <v>Cutback - Prep Exp</v>
          </cell>
          <cell r="C37">
            <v>-177732.35</v>
          </cell>
          <cell r="D37">
            <v>-1411587.31</v>
          </cell>
          <cell r="E37">
            <v>-200911.6</v>
          </cell>
          <cell r="F37">
            <v>-1963218.34</v>
          </cell>
        </row>
        <row r="38">
          <cell r="A38">
            <v>140400</v>
          </cell>
          <cell r="B38" t="str">
            <v>Vndr Down Pymt (sys)</v>
          </cell>
          <cell r="C38">
            <v>202052.53</v>
          </cell>
          <cell r="D38">
            <v>440695.46</v>
          </cell>
          <cell r="E38">
            <v>220307.22</v>
          </cell>
          <cell r="F38">
            <v>558831.82999999996</v>
          </cell>
        </row>
        <row r="39">
          <cell r="A39">
            <v>140401</v>
          </cell>
          <cell r="B39" t="str">
            <v>FX Val-Ven Down Pymt</v>
          </cell>
          <cell r="C39">
            <v>-13725.98</v>
          </cell>
          <cell r="D39">
            <v>15503.91</v>
          </cell>
          <cell r="E39">
            <v>20019.55</v>
          </cell>
          <cell r="F39">
            <v>26602.91</v>
          </cell>
        </row>
        <row r="40">
          <cell r="A40">
            <v>141000</v>
          </cell>
          <cell r="B40" t="str">
            <v>Advances to Associates</v>
          </cell>
        </row>
        <row r="41">
          <cell r="A41">
            <v>143000</v>
          </cell>
          <cell r="B41" t="str">
            <v>Other Current Assets</v>
          </cell>
          <cell r="D41">
            <v>99558.64</v>
          </cell>
          <cell r="F41">
            <v>138392.29</v>
          </cell>
        </row>
        <row r="42">
          <cell r="A42">
            <v>152300</v>
          </cell>
          <cell r="B42" t="str">
            <v>L/T Receiv.-Other</v>
          </cell>
          <cell r="D42">
            <v>22062.65</v>
          </cell>
          <cell r="E42">
            <v>-111.25</v>
          </cell>
          <cell r="F42">
            <v>28312.67</v>
          </cell>
        </row>
        <row r="43">
          <cell r="A43">
            <v>152500</v>
          </cell>
          <cell r="B43" t="str">
            <v>Def Accts Rec-JV-L/T</v>
          </cell>
        </row>
        <row r="44">
          <cell r="A44">
            <v>160100</v>
          </cell>
          <cell r="B44" t="str">
            <v>PP&amp;E-Depricable(sys)</v>
          </cell>
          <cell r="C44">
            <v>1084544.56</v>
          </cell>
          <cell r="D44">
            <v>433094787.88</v>
          </cell>
          <cell r="E44">
            <v>1723487.67</v>
          </cell>
          <cell r="F44">
            <v>737433682.11000001</v>
          </cell>
        </row>
        <row r="45">
          <cell r="A45">
            <v>160200</v>
          </cell>
          <cell r="B45" t="str">
            <v>PP&amp;E-Depletable(sys)</v>
          </cell>
          <cell r="C45">
            <v>29867.89</v>
          </cell>
          <cell r="D45">
            <v>133058517.25</v>
          </cell>
          <cell r="E45">
            <v>2653.85</v>
          </cell>
          <cell r="F45">
            <v>215675393.09</v>
          </cell>
        </row>
        <row r="46">
          <cell r="A46">
            <v>160700</v>
          </cell>
          <cell r="B46" t="str">
            <v>PP&amp;E-Dismantle(sys)</v>
          </cell>
          <cell r="C46">
            <v>-4274452.33</v>
          </cell>
          <cell r="D46">
            <v>33385773.620000001</v>
          </cell>
          <cell r="E46">
            <v>-5420304.7599999998</v>
          </cell>
          <cell r="F46">
            <v>59358045.770000003</v>
          </cell>
        </row>
        <row r="47">
          <cell r="A47">
            <v>161000</v>
          </cell>
          <cell r="B47" t="str">
            <v>Asset Und Const(sys)</v>
          </cell>
          <cell r="C47">
            <v>2817925.99</v>
          </cell>
          <cell r="D47">
            <v>46882046.509999998</v>
          </cell>
          <cell r="E47">
            <v>43697592.359999999</v>
          </cell>
          <cell r="F47">
            <v>65216812.979999997</v>
          </cell>
        </row>
        <row r="48">
          <cell r="A48">
            <v>161099</v>
          </cell>
          <cell r="B48" t="str">
            <v>Initial Bal - AUC</v>
          </cell>
        </row>
        <row r="49">
          <cell r="A49">
            <v>165100</v>
          </cell>
          <cell r="B49" t="str">
            <v>Accum Depr (system)</v>
          </cell>
          <cell r="C49">
            <v>-1421694.74</v>
          </cell>
          <cell r="D49">
            <v>-65303827.460000001</v>
          </cell>
          <cell r="E49">
            <v>-2432104.2599999998</v>
          </cell>
          <cell r="F49">
            <v>-110130768.66</v>
          </cell>
        </row>
        <row r="50">
          <cell r="A50">
            <v>165200</v>
          </cell>
          <cell r="B50" t="str">
            <v>Accum Depl (system)</v>
          </cell>
          <cell r="C50">
            <v>-601616.79</v>
          </cell>
          <cell r="D50">
            <v>-23839572.25</v>
          </cell>
          <cell r="E50">
            <v>-985117.19</v>
          </cell>
          <cell r="F50">
            <v>-39850440.090000004</v>
          </cell>
        </row>
        <row r="51">
          <cell r="A51">
            <v>165500</v>
          </cell>
          <cell r="B51" t="str">
            <v>Accum Imp-Unprv Prp</v>
          </cell>
        </row>
        <row r="52">
          <cell r="A52">
            <v>165700</v>
          </cell>
          <cell r="B52" t="str">
            <v>Accum Dismantle(sys)</v>
          </cell>
          <cell r="C52">
            <v>-166636.67000000001</v>
          </cell>
          <cell r="D52">
            <v>-8387149.6200000001</v>
          </cell>
          <cell r="E52">
            <v>-277931.24</v>
          </cell>
          <cell r="F52">
            <v>-14645009.77</v>
          </cell>
        </row>
        <row r="53">
          <cell r="A53">
            <v>181000</v>
          </cell>
          <cell r="B53" t="str">
            <v>Other Deferred Charges</v>
          </cell>
          <cell r="F53">
            <v>-91505393.75</v>
          </cell>
        </row>
        <row r="54">
          <cell r="A54">
            <v>181900</v>
          </cell>
          <cell r="B54" t="str">
            <v>Asset Transfer Clearing</v>
          </cell>
          <cell r="C54">
            <v>-0.01</v>
          </cell>
          <cell r="D54">
            <v>-0.01</v>
          </cell>
          <cell r="E54">
            <v>-0.02</v>
          </cell>
          <cell r="F54">
            <v>-0.02</v>
          </cell>
        </row>
        <row r="55">
          <cell r="A55">
            <v>200010</v>
          </cell>
          <cell r="B55" t="str">
            <v>AP-Trade (sys)</v>
          </cell>
          <cell r="C55">
            <v>2449868.37</v>
          </cell>
          <cell r="D55">
            <v>-7084179.6699999999</v>
          </cell>
          <cell r="E55">
            <v>3759374.8</v>
          </cell>
          <cell r="F55">
            <v>-9086924.5099999998</v>
          </cell>
        </row>
        <row r="56">
          <cell r="A56">
            <v>200011</v>
          </cell>
          <cell r="B56" t="str">
            <v>FX Val-A/P Trade</v>
          </cell>
          <cell r="C56">
            <v>151891.04</v>
          </cell>
          <cell r="D56">
            <v>-22654.959999999999</v>
          </cell>
          <cell r="E56">
            <v>-363489.18</v>
          </cell>
          <cell r="F56">
            <v>-33172.26</v>
          </cell>
        </row>
        <row r="57">
          <cell r="A57">
            <v>200020</v>
          </cell>
          <cell r="B57" t="str">
            <v>Gds Rcd/Inv Rcd(sys)</v>
          </cell>
          <cell r="C57">
            <v>-416375.18</v>
          </cell>
          <cell r="D57">
            <v>364762.21</v>
          </cell>
          <cell r="E57">
            <v>-538970.5</v>
          </cell>
          <cell r="F57">
            <v>468094.71999999997</v>
          </cell>
        </row>
        <row r="58">
          <cell r="A58">
            <v>200041</v>
          </cell>
          <cell r="B58" t="str">
            <v>Freight Accrual Clrg</v>
          </cell>
          <cell r="C58">
            <v>-1109.17</v>
          </cell>
          <cell r="D58">
            <v>-21826.3</v>
          </cell>
          <cell r="E58">
            <v>-1318.87</v>
          </cell>
          <cell r="F58">
            <v>-28009.47</v>
          </cell>
        </row>
        <row r="59">
          <cell r="A59">
            <v>200099</v>
          </cell>
          <cell r="B59" t="str">
            <v>Initial Bal - AP</v>
          </cell>
        </row>
        <row r="60">
          <cell r="A60">
            <v>200100</v>
          </cell>
          <cell r="B60" t="str">
            <v>Accts Pay-JV  (sys)</v>
          </cell>
        </row>
        <row r="61">
          <cell r="A61">
            <v>200110</v>
          </cell>
          <cell r="B61" t="str">
            <v>Def Accts Pay-JV</v>
          </cell>
          <cell r="C61">
            <v>1561675.43</v>
          </cell>
          <cell r="D61">
            <v>-2078209.32</v>
          </cell>
          <cell r="E61">
            <v>2022429.25</v>
          </cell>
          <cell r="F61">
            <v>-2666935.2799999998</v>
          </cell>
        </row>
        <row r="62">
          <cell r="A62">
            <v>201100</v>
          </cell>
          <cell r="B62" t="str">
            <v>Accr Expend-Expense</v>
          </cell>
          <cell r="C62">
            <v>-2003675.1</v>
          </cell>
          <cell r="D62">
            <v>-6413783.5</v>
          </cell>
          <cell r="E62">
            <v>-2549048.4300000002</v>
          </cell>
          <cell r="F62">
            <v>-8230713.4800000004</v>
          </cell>
        </row>
        <row r="63">
          <cell r="A63">
            <v>201101</v>
          </cell>
          <cell r="B63" t="str">
            <v>Accr Expend-Capital</v>
          </cell>
          <cell r="C63">
            <v>4274783.78</v>
          </cell>
          <cell r="D63">
            <v>-31043258.789999999</v>
          </cell>
          <cell r="E63">
            <v>5663899.2699999996</v>
          </cell>
          <cell r="F63">
            <v>-39837315.07</v>
          </cell>
        </row>
        <row r="64">
          <cell r="A64">
            <v>202000</v>
          </cell>
          <cell r="B64" t="str">
            <v>Accounts Payable - Other</v>
          </cell>
          <cell r="C64">
            <v>-29609.599999999999</v>
          </cell>
          <cell r="D64">
            <v>-29609.599999999999</v>
          </cell>
          <cell r="E64">
            <v>-37547.050000000003</v>
          </cell>
          <cell r="F64">
            <v>-37547.050000000003</v>
          </cell>
        </row>
        <row r="65">
          <cell r="A65">
            <v>202020</v>
          </cell>
          <cell r="B65" t="str">
            <v>JV Out CshCall (sys)</v>
          </cell>
        </row>
        <row r="66">
          <cell r="A66">
            <v>203000</v>
          </cell>
          <cell r="B66" t="str">
            <v>Tax Wh at Src-Backup</v>
          </cell>
          <cell r="C66">
            <v>-46946.77</v>
          </cell>
          <cell r="D66">
            <v>-225569.83</v>
          </cell>
          <cell r="E66">
            <v>-59345.5</v>
          </cell>
          <cell r="F66">
            <v>-289470.48</v>
          </cell>
        </row>
        <row r="67">
          <cell r="A67">
            <v>203001</v>
          </cell>
          <cell r="B67" t="str">
            <v>Tax Wh at Src-NR Aln</v>
          </cell>
        </row>
        <row r="68">
          <cell r="A68">
            <v>203003</v>
          </cell>
          <cell r="B68" t="str">
            <v>Employee Taxes Withheld</v>
          </cell>
          <cell r="C68">
            <v>774095.18</v>
          </cell>
          <cell r="D68">
            <v>-77962.92</v>
          </cell>
          <cell r="E68">
            <v>997681.44</v>
          </cell>
          <cell r="F68">
            <v>-100048.66</v>
          </cell>
        </row>
        <row r="69">
          <cell r="A69">
            <v>220100</v>
          </cell>
          <cell r="B69" t="str">
            <v>Accrued Foreign Income Taxes</v>
          </cell>
          <cell r="C69">
            <v>-30351828.789999999</v>
          </cell>
          <cell r="D69">
            <v>-8448114.7799999993</v>
          </cell>
          <cell r="E69">
            <v>-39591343.939999998</v>
          </cell>
          <cell r="F69">
            <v>-10841340.76</v>
          </cell>
        </row>
        <row r="70">
          <cell r="A70">
            <v>220800</v>
          </cell>
          <cell r="B70" t="str">
            <v>VAT/GST Payable</v>
          </cell>
          <cell r="C70">
            <v>-6027.64</v>
          </cell>
          <cell r="D70">
            <v>-7478.62</v>
          </cell>
          <cell r="E70">
            <v>-7727.87</v>
          </cell>
          <cell r="F70">
            <v>-9597.2099999999991</v>
          </cell>
        </row>
        <row r="71">
          <cell r="A71">
            <v>220805</v>
          </cell>
          <cell r="B71" t="str">
            <v>VAT Pay N-Refundable</v>
          </cell>
          <cell r="C71">
            <v>-757743.68</v>
          </cell>
          <cell r="D71">
            <v>-1873396.88</v>
          </cell>
          <cell r="E71">
            <v>-966775.5</v>
          </cell>
          <cell r="F71">
            <v>-2404102.4900000002</v>
          </cell>
        </row>
        <row r="72">
          <cell r="A72">
            <v>220900</v>
          </cell>
          <cell r="B72" t="str">
            <v>Accrued Taxes--Other</v>
          </cell>
          <cell r="C72">
            <v>-98937.66</v>
          </cell>
          <cell r="D72">
            <v>-98937.66</v>
          </cell>
          <cell r="E72">
            <v>-126965.24</v>
          </cell>
          <cell r="F72">
            <v>-126965.24</v>
          </cell>
        </row>
        <row r="73">
          <cell r="A73">
            <v>221000</v>
          </cell>
          <cell r="B73" t="str">
            <v>DefIncTx-Cur Lia-Fed</v>
          </cell>
        </row>
        <row r="74">
          <cell r="A74">
            <v>230004</v>
          </cell>
          <cell r="B74" t="str">
            <v>Accrued VCIP Costs - Current</v>
          </cell>
          <cell r="C74">
            <v>-1315202.57</v>
          </cell>
          <cell r="D74">
            <v>-1315202.57</v>
          </cell>
          <cell r="E74">
            <v>-1687780</v>
          </cell>
          <cell r="F74">
            <v>-1687780</v>
          </cell>
        </row>
        <row r="75">
          <cell r="A75">
            <v>230005</v>
          </cell>
          <cell r="B75" t="str">
            <v>Salaries and Wages Payable</v>
          </cell>
          <cell r="C75">
            <v>-2172.4499999999998</v>
          </cell>
          <cell r="E75">
            <v>-2798.84</v>
          </cell>
        </row>
        <row r="76">
          <cell r="A76">
            <v>230007</v>
          </cell>
          <cell r="B76" t="str">
            <v>Accrued Vacations Payable</v>
          </cell>
          <cell r="C76">
            <v>10152.030000000001</v>
          </cell>
          <cell r="D76">
            <v>-7689.35</v>
          </cell>
          <cell r="E76">
            <v>13117.92</v>
          </cell>
          <cell r="F76">
            <v>-9867.6299999999992</v>
          </cell>
        </row>
        <row r="77">
          <cell r="A77">
            <v>250001</v>
          </cell>
          <cell r="B77" t="str">
            <v>Accrued Dismantlement Costs</v>
          </cell>
          <cell r="C77">
            <v>4085486.93</v>
          </cell>
          <cell r="D77">
            <v>-39403775.829999998</v>
          </cell>
          <cell r="E77">
            <v>5397104.8099999996</v>
          </cell>
          <cell r="F77">
            <v>-50631319.299999997</v>
          </cell>
        </row>
        <row r="78">
          <cell r="A78">
            <v>261000</v>
          </cell>
          <cell r="B78" t="str">
            <v>Def Inc Taxes - For</v>
          </cell>
          <cell r="C78">
            <v>-14516070.25</v>
          </cell>
          <cell r="D78">
            <v>-18413109.129999999</v>
          </cell>
          <cell r="E78">
            <v>-20297141.75</v>
          </cell>
          <cell r="F78">
            <v>-23623741.859999999</v>
          </cell>
        </row>
        <row r="79">
          <cell r="A79">
            <v>287000</v>
          </cell>
          <cell r="B79" t="str">
            <v>Deferred Credits - Other</v>
          </cell>
        </row>
        <row r="80">
          <cell r="A80">
            <v>301000</v>
          </cell>
          <cell r="B80" t="str">
            <v>Common Stock of Subsidiaries</v>
          </cell>
          <cell r="D80">
            <v>-433305064.66000003</v>
          </cell>
          <cell r="F80">
            <v>-607589018.78999996</v>
          </cell>
        </row>
        <row r="81">
          <cell r="A81">
            <v>311000</v>
          </cell>
          <cell r="B81" t="str">
            <v>Cap Surplus of Subs</v>
          </cell>
          <cell r="D81">
            <v>-1895372.29</v>
          </cell>
          <cell r="F81">
            <v>-3428340.87</v>
          </cell>
        </row>
        <row r="82">
          <cell r="A82">
            <v>330000</v>
          </cell>
          <cell r="B82" t="str">
            <v>For Cur Tran Adj</v>
          </cell>
          <cell r="F82">
            <v>-7900000</v>
          </cell>
        </row>
        <row r="83">
          <cell r="A83">
            <v>360000</v>
          </cell>
          <cell r="B83" t="str">
            <v>Dividends Inter-company</v>
          </cell>
          <cell r="C83">
            <v>78500000</v>
          </cell>
          <cell r="D83">
            <v>103453753.14</v>
          </cell>
          <cell r="E83">
            <v>99543494.799999997</v>
          </cell>
          <cell r="F83">
            <v>134843753.87</v>
          </cell>
        </row>
        <row r="84">
          <cell r="A84">
            <v>370000</v>
          </cell>
          <cell r="B84" t="str">
            <v>Retained Earnings</v>
          </cell>
          <cell r="D84">
            <v>-36176578.609999999</v>
          </cell>
          <cell r="F84">
            <v>-102186758.54000001</v>
          </cell>
        </row>
        <row r="85">
          <cell r="A85">
            <v>400000</v>
          </cell>
          <cell r="B85" t="str">
            <v>Intraco Cust (sys)</v>
          </cell>
        </row>
        <row r="86">
          <cell r="A86">
            <v>400001</v>
          </cell>
          <cell r="B86" t="str">
            <v>Intraco Vendors(sys)</v>
          </cell>
          <cell r="D86">
            <v>658596.54</v>
          </cell>
          <cell r="F86">
            <v>1096892.54</v>
          </cell>
        </row>
        <row r="87">
          <cell r="A87">
            <v>400002</v>
          </cell>
          <cell r="B87" t="str">
            <v>FX Val-Intraco Cust</v>
          </cell>
        </row>
        <row r="88">
          <cell r="A88">
            <v>400003</v>
          </cell>
          <cell r="B88" t="str">
            <v>FX Val-Intraco Vend</v>
          </cell>
        </row>
        <row r="89">
          <cell r="A89">
            <v>400030</v>
          </cell>
          <cell r="B89" t="str">
            <v>Interco Cust (sys)</v>
          </cell>
          <cell r="C89">
            <v>-79675423.329999998</v>
          </cell>
          <cell r="D89">
            <v>37711268.479999997</v>
          </cell>
          <cell r="E89">
            <v>-115077261.39</v>
          </cell>
          <cell r="F89">
            <v>45981791.289999999</v>
          </cell>
        </row>
        <row r="90">
          <cell r="A90">
            <v>400031</v>
          </cell>
          <cell r="B90" t="str">
            <v>Interco Vendors(sys)</v>
          </cell>
          <cell r="C90">
            <v>29253130.289999999</v>
          </cell>
          <cell r="D90">
            <v>98591860.230000004</v>
          </cell>
          <cell r="E90">
            <v>44753285.649999999</v>
          </cell>
          <cell r="F90">
            <v>171910987.31</v>
          </cell>
        </row>
        <row r="91">
          <cell r="A91">
            <v>400032</v>
          </cell>
          <cell r="B91" t="str">
            <v>FX Val-Interco Cust</v>
          </cell>
          <cell r="C91">
            <v>0.01</v>
          </cell>
          <cell r="D91">
            <v>0.01</v>
          </cell>
          <cell r="E91">
            <v>11138545.1</v>
          </cell>
          <cell r="F91">
            <v>-581544.52</v>
          </cell>
        </row>
        <row r="92">
          <cell r="A92">
            <v>400033</v>
          </cell>
          <cell r="B92" t="str">
            <v>FX Val-Interco Vend</v>
          </cell>
          <cell r="C92">
            <v>-37.82</v>
          </cell>
          <cell r="D92">
            <v>-37.82</v>
          </cell>
          <cell r="E92">
            <v>-6975490.1200000001</v>
          </cell>
          <cell r="F92">
            <v>-499674.75</v>
          </cell>
        </row>
        <row r="93">
          <cell r="A93">
            <v>430000</v>
          </cell>
          <cell r="B93" t="str">
            <v>Intercompany Credit Facilities</v>
          </cell>
          <cell r="F93">
            <v>-0.01</v>
          </cell>
        </row>
        <row r="94">
          <cell r="A94">
            <v>430001</v>
          </cell>
          <cell r="B94" t="str">
            <v>FX Val-Intrco Cr Fac</v>
          </cell>
        </row>
        <row r="95">
          <cell r="A95">
            <v>450000</v>
          </cell>
          <cell r="B95" t="str">
            <v>NPerm I/C L/T Loans</v>
          </cell>
          <cell r="D95">
            <v>243829.78</v>
          </cell>
          <cell r="F95">
            <v>405200.08</v>
          </cell>
        </row>
        <row r="96">
          <cell r="A96">
            <v>450001</v>
          </cell>
          <cell r="B96" t="str">
            <v>FX Val-Interco L/T</v>
          </cell>
        </row>
        <row r="97">
          <cell r="A97">
            <v>460000</v>
          </cell>
          <cell r="B97" t="str">
            <v>Bal Venture-Suspense</v>
          </cell>
          <cell r="C97">
            <v>-4072730.63</v>
          </cell>
          <cell r="D97">
            <v>-137033872.62</v>
          </cell>
          <cell r="E97">
            <v>-4329849.49</v>
          </cell>
          <cell r="F97">
            <v>-218093287.36000001</v>
          </cell>
        </row>
        <row r="98">
          <cell r="A98">
            <v>500000</v>
          </cell>
          <cell r="B98" t="str">
            <v>Product Sales - Gross</v>
          </cell>
          <cell r="C98">
            <v>-27873990.829999998</v>
          </cell>
          <cell r="D98">
            <v>-205396835.53</v>
          </cell>
          <cell r="E98">
            <v>-35346171.479999997</v>
          </cell>
          <cell r="F98">
            <v>-282151745.70999998</v>
          </cell>
        </row>
        <row r="99">
          <cell r="A99">
            <v>510500</v>
          </cell>
          <cell r="B99" t="str">
            <v>Other Operating Income</v>
          </cell>
          <cell r="C99">
            <v>-150000</v>
          </cell>
          <cell r="D99">
            <v>-840000</v>
          </cell>
          <cell r="E99">
            <v>-190210.5</v>
          </cell>
          <cell r="F99">
            <v>-1156198.21</v>
          </cell>
        </row>
        <row r="100">
          <cell r="A100">
            <v>510510</v>
          </cell>
          <cell r="B100" t="str">
            <v>Cutback Oth Oper Inc</v>
          </cell>
          <cell r="C100">
            <v>111319.11</v>
          </cell>
          <cell r="D100">
            <v>623384.96</v>
          </cell>
          <cell r="E100">
            <v>141160.45000000001</v>
          </cell>
          <cell r="F100">
            <v>858043.73</v>
          </cell>
        </row>
        <row r="101">
          <cell r="A101">
            <v>520000</v>
          </cell>
          <cell r="B101" t="str">
            <v>Int Income-Dom O/S</v>
          </cell>
          <cell r="C101">
            <v>-18.97</v>
          </cell>
          <cell r="D101">
            <v>-29116.86</v>
          </cell>
          <cell r="E101">
            <v>-24.06</v>
          </cell>
          <cell r="F101">
            <v>-39161.870000000003</v>
          </cell>
        </row>
        <row r="102">
          <cell r="A102">
            <v>520001</v>
          </cell>
          <cell r="B102" t="str">
            <v>Int Income-Fgn O/S</v>
          </cell>
          <cell r="C102">
            <v>-22955.61</v>
          </cell>
          <cell r="D102">
            <v>-74501.240000000005</v>
          </cell>
          <cell r="E102">
            <v>-30700.67</v>
          </cell>
          <cell r="F102">
            <v>-102049.99</v>
          </cell>
        </row>
        <row r="103">
          <cell r="A103">
            <v>590000</v>
          </cell>
          <cell r="B103" t="str">
            <v>Other Non-Op Income</v>
          </cell>
          <cell r="D103">
            <v>2.79</v>
          </cell>
          <cell r="F103">
            <v>3.61</v>
          </cell>
        </row>
        <row r="104">
          <cell r="A104">
            <v>600000</v>
          </cell>
          <cell r="B104" t="str">
            <v>Material Purchases</v>
          </cell>
          <cell r="C104">
            <v>473552.5</v>
          </cell>
          <cell r="D104">
            <v>29609.599999999999</v>
          </cell>
          <cell r="E104">
            <v>630063.43000000005</v>
          </cell>
          <cell r="F104">
            <v>37547.050000000003</v>
          </cell>
        </row>
        <row r="105">
          <cell r="A105">
            <v>601001</v>
          </cell>
          <cell r="B105" t="str">
            <v>Inventory Fluctuations</v>
          </cell>
          <cell r="C105">
            <v>3439672.16</v>
          </cell>
          <cell r="D105">
            <v>-6124279.3799999999</v>
          </cell>
          <cell r="E105">
            <v>5181571</v>
          </cell>
          <cell r="F105">
            <v>-7436349.9800000004</v>
          </cell>
        </row>
        <row r="106">
          <cell r="A106">
            <v>601202</v>
          </cell>
          <cell r="B106" t="str">
            <v>PrInInvn Elm-Foreign</v>
          </cell>
          <cell r="C106">
            <v>-3895510.49</v>
          </cell>
          <cell r="D106">
            <v>4020338.65</v>
          </cell>
          <cell r="E106">
            <v>-5546991.1100000003</v>
          </cell>
          <cell r="F106">
            <v>4953808.47</v>
          </cell>
        </row>
        <row r="107">
          <cell r="A107">
            <v>701000</v>
          </cell>
          <cell r="B107" t="str">
            <v>Company Labor</v>
          </cell>
          <cell r="C107">
            <v>-1055145.47</v>
          </cell>
          <cell r="D107">
            <v>2492676.2400000002</v>
          </cell>
          <cell r="E107">
            <v>-1414586</v>
          </cell>
          <cell r="F107">
            <v>3443362.67</v>
          </cell>
        </row>
        <row r="108">
          <cell r="A108">
            <v>701001</v>
          </cell>
          <cell r="B108" t="str">
            <v>VCIP</v>
          </cell>
          <cell r="C108">
            <v>5569.61</v>
          </cell>
          <cell r="D108">
            <v>87142.85</v>
          </cell>
          <cell r="E108">
            <v>7062.65</v>
          </cell>
          <cell r="F108">
            <v>117738.9</v>
          </cell>
        </row>
        <row r="109">
          <cell r="A109">
            <v>701201</v>
          </cell>
          <cell r="B109" t="str">
            <v>Employee Retirement</v>
          </cell>
          <cell r="C109">
            <v>2199.81</v>
          </cell>
          <cell r="D109">
            <v>36135.85</v>
          </cell>
          <cell r="E109">
            <v>2789.52</v>
          </cell>
          <cell r="F109">
            <v>49627.15</v>
          </cell>
        </row>
        <row r="110">
          <cell r="A110">
            <v>701202</v>
          </cell>
          <cell r="B110" t="str">
            <v>Employee Thrift</v>
          </cell>
          <cell r="C110">
            <v>192.68</v>
          </cell>
          <cell r="D110">
            <v>2325.54</v>
          </cell>
          <cell r="E110">
            <v>244.33</v>
          </cell>
          <cell r="F110">
            <v>3178.78</v>
          </cell>
        </row>
        <row r="111">
          <cell r="A111">
            <v>701203</v>
          </cell>
          <cell r="B111" t="str">
            <v>Employee Insurance</v>
          </cell>
          <cell r="C111">
            <v>2601.23</v>
          </cell>
          <cell r="D111">
            <v>33650.76</v>
          </cell>
          <cell r="E111">
            <v>3298.54</v>
          </cell>
          <cell r="F111">
            <v>46052.1</v>
          </cell>
        </row>
        <row r="112">
          <cell r="A112">
            <v>701205</v>
          </cell>
          <cell r="B112" t="str">
            <v>LTSSP Expense</v>
          </cell>
          <cell r="C112">
            <v>1075.82</v>
          </cell>
          <cell r="D112">
            <v>11856.8</v>
          </cell>
          <cell r="E112">
            <v>1364.21</v>
          </cell>
          <cell r="F112">
            <v>16179.66</v>
          </cell>
        </row>
        <row r="113">
          <cell r="A113">
            <v>701206</v>
          </cell>
          <cell r="B113" t="str">
            <v>Other Employee Benefit Costs</v>
          </cell>
          <cell r="C113">
            <v>117336.87</v>
          </cell>
          <cell r="D113">
            <v>1458345.83</v>
          </cell>
          <cell r="E113">
            <v>153751.15</v>
          </cell>
          <cell r="F113">
            <v>2049707.42</v>
          </cell>
        </row>
        <row r="114">
          <cell r="A114">
            <v>701211</v>
          </cell>
          <cell r="B114" t="str">
            <v>Retirement-Allocated</v>
          </cell>
          <cell r="C114">
            <v>1809.5</v>
          </cell>
          <cell r="D114">
            <v>41174.15</v>
          </cell>
          <cell r="E114">
            <v>2294.5700000000002</v>
          </cell>
          <cell r="F114">
            <v>55591.15</v>
          </cell>
        </row>
        <row r="115">
          <cell r="A115">
            <v>701212</v>
          </cell>
          <cell r="B115" t="str">
            <v>Thrift-Allocated</v>
          </cell>
          <cell r="C115">
            <v>158.5</v>
          </cell>
          <cell r="D115">
            <v>2407.7199999999998</v>
          </cell>
          <cell r="E115">
            <v>200.99</v>
          </cell>
          <cell r="F115">
            <v>3247.47</v>
          </cell>
        </row>
        <row r="116">
          <cell r="A116">
            <v>701213</v>
          </cell>
          <cell r="B116" t="str">
            <v>Insurance-allocated</v>
          </cell>
          <cell r="C116">
            <v>2139.6999999999998</v>
          </cell>
          <cell r="D116">
            <v>35724.1</v>
          </cell>
          <cell r="E116">
            <v>2713.29</v>
          </cell>
          <cell r="F116">
            <v>48197.06</v>
          </cell>
        </row>
        <row r="117">
          <cell r="A117">
            <v>701215</v>
          </cell>
          <cell r="B117" t="str">
            <v>LTSSP Expense-Alloc</v>
          </cell>
          <cell r="C117">
            <v>884.94</v>
          </cell>
          <cell r="D117">
            <v>11832.77</v>
          </cell>
          <cell r="E117">
            <v>1122.17</v>
          </cell>
          <cell r="F117">
            <v>15953.11</v>
          </cell>
        </row>
        <row r="118">
          <cell r="A118">
            <v>701401</v>
          </cell>
          <cell r="B118" t="str">
            <v>Moving</v>
          </cell>
          <cell r="D118">
            <v>124.56</v>
          </cell>
          <cell r="F118">
            <v>166.25</v>
          </cell>
        </row>
        <row r="119">
          <cell r="A119">
            <v>701402</v>
          </cell>
          <cell r="B119" t="str">
            <v>Awards / Sponsorships</v>
          </cell>
          <cell r="C119">
            <v>959.43</v>
          </cell>
          <cell r="D119">
            <v>22857.78</v>
          </cell>
          <cell r="E119">
            <v>1216.6199999999999</v>
          </cell>
          <cell r="F119">
            <v>31139.53</v>
          </cell>
        </row>
        <row r="120">
          <cell r="A120">
            <v>701403</v>
          </cell>
          <cell r="B120" t="str">
            <v>Outside Training</v>
          </cell>
          <cell r="C120">
            <v>1874.36</v>
          </cell>
          <cell r="D120">
            <v>66124.22</v>
          </cell>
          <cell r="E120">
            <v>2376.81</v>
          </cell>
          <cell r="F120">
            <v>90754.35</v>
          </cell>
        </row>
        <row r="121">
          <cell r="A121">
            <v>701407</v>
          </cell>
          <cell r="B121" t="str">
            <v>Medical</v>
          </cell>
          <cell r="D121">
            <v>1565.95</v>
          </cell>
          <cell r="F121">
            <v>2158.3200000000002</v>
          </cell>
        </row>
        <row r="122">
          <cell r="A122">
            <v>701410</v>
          </cell>
          <cell r="B122" t="str">
            <v>New Hire Costs</v>
          </cell>
          <cell r="D122">
            <v>2810.81</v>
          </cell>
          <cell r="F122">
            <v>4000</v>
          </cell>
        </row>
        <row r="123">
          <cell r="A123">
            <v>702000</v>
          </cell>
          <cell r="B123" t="str">
            <v>Contract Services - Other</v>
          </cell>
          <cell r="C123">
            <v>16298719.779999999</v>
          </cell>
          <cell r="D123">
            <v>244849518.90000001</v>
          </cell>
          <cell r="E123">
            <v>18553981.649999999</v>
          </cell>
          <cell r="F123">
            <v>327404703.04000002</v>
          </cell>
        </row>
        <row r="124">
          <cell r="A124">
            <v>702001</v>
          </cell>
          <cell r="B124" t="str">
            <v>Contract Services - Legal Fees</v>
          </cell>
          <cell r="C124">
            <v>8462.5499999999993</v>
          </cell>
          <cell r="D124">
            <v>-289562.53000000003</v>
          </cell>
          <cell r="E124">
            <v>11574.16</v>
          </cell>
          <cell r="F124">
            <v>-366395.91</v>
          </cell>
        </row>
        <row r="125">
          <cell r="A125">
            <v>702002</v>
          </cell>
          <cell r="B125" t="str">
            <v>Contract Maintenance &amp; Repairs</v>
          </cell>
          <cell r="C125">
            <v>1038780.18</v>
          </cell>
          <cell r="D125">
            <v>2714676.85</v>
          </cell>
          <cell r="E125">
            <v>1332678.98</v>
          </cell>
          <cell r="F125">
            <v>3608475.93</v>
          </cell>
        </row>
        <row r="126">
          <cell r="A126">
            <v>702003</v>
          </cell>
          <cell r="B126" t="str">
            <v>Contract Services - Consulting</v>
          </cell>
          <cell r="C126">
            <v>838324.26</v>
          </cell>
          <cell r="D126">
            <v>1824777.27</v>
          </cell>
          <cell r="E126">
            <v>1010528.94</v>
          </cell>
          <cell r="F126">
            <v>2328105.5</v>
          </cell>
        </row>
        <row r="127">
          <cell r="A127">
            <v>702004</v>
          </cell>
          <cell r="B127" t="str">
            <v>Contract Services - Safety</v>
          </cell>
          <cell r="D127">
            <v>732.35</v>
          </cell>
          <cell r="F127">
            <v>1036</v>
          </cell>
        </row>
        <row r="128">
          <cell r="A128">
            <v>702013</v>
          </cell>
          <cell r="B128" t="str">
            <v>Contract Service - Laboratory</v>
          </cell>
          <cell r="C128">
            <v>-118148.48</v>
          </cell>
          <cell r="D128">
            <v>102390.59</v>
          </cell>
          <cell r="E128">
            <v>-158858.57</v>
          </cell>
          <cell r="F128">
            <v>141839.63</v>
          </cell>
        </row>
        <row r="129">
          <cell r="A129">
            <v>702015</v>
          </cell>
          <cell r="B129" t="str">
            <v>Cont Maint &amp; Rep-Lbr</v>
          </cell>
          <cell r="C129">
            <v>265</v>
          </cell>
          <cell r="D129">
            <v>1976.41</v>
          </cell>
          <cell r="E129">
            <v>363.72</v>
          </cell>
          <cell r="F129">
            <v>2888.53</v>
          </cell>
        </row>
        <row r="130">
          <cell r="A130">
            <v>702016</v>
          </cell>
          <cell r="B130" t="str">
            <v>Cont Maint &amp; Rep-Mat</v>
          </cell>
          <cell r="D130">
            <v>54.63</v>
          </cell>
          <cell r="F130">
            <v>77.11</v>
          </cell>
        </row>
        <row r="131">
          <cell r="A131">
            <v>702017</v>
          </cell>
          <cell r="B131" t="str">
            <v>Contract Services - Audit Fees</v>
          </cell>
          <cell r="C131">
            <v>75378.399999999994</v>
          </cell>
          <cell r="D131">
            <v>138649.79</v>
          </cell>
          <cell r="E131">
            <v>96612</v>
          </cell>
          <cell r="F131">
            <v>185909</v>
          </cell>
        </row>
        <row r="132">
          <cell r="A132">
            <v>704000</v>
          </cell>
          <cell r="B132" t="str">
            <v>Commisions</v>
          </cell>
          <cell r="D132">
            <v>79394.38</v>
          </cell>
          <cell r="F132">
            <v>112467.06</v>
          </cell>
        </row>
        <row r="133">
          <cell r="A133">
            <v>705000</v>
          </cell>
          <cell r="B133" t="str">
            <v>Communications</v>
          </cell>
          <cell r="C133">
            <v>-116042.91</v>
          </cell>
          <cell r="D133">
            <v>389232.38</v>
          </cell>
          <cell r="E133">
            <v>-160304.39000000001</v>
          </cell>
          <cell r="F133">
            <v>523117.97</v>
          </cell>
        </row>
        <row r="134">
          <cell r="A134">
            <v>705001</v>
          </cell>
          <cell r="B134" t="str">
            <v>Comm-Long Dist Tolls</v>
          </cell>
          <cell r="C134">
            <v>48895.68</v>
          </cell>
          <cell r="D134">
            <v>733938.32</v>
          </cell>
          <cell r="E134">
            <v>62003.17</v>
          </cell>
          <cell r="F134">
            <v>979380.98</v>
          </cell>
        </row>
        <row r="135">
          <cell r="A135">
            <v>706000</v>
          </cell>
          <cell r="B135" t="str">
            <v>Computing - Software</v>
          </cell>
          <cell r="C135">
            <v>33278.9</v>
          </cell>
          <cell r="D135">
            <v>109201.23</v>
          </cell>
          <cell r="E135">
            <v>42633.39</v>
          </cell>
          <cell r="F135">
            <v>147231.85999999999</v>
          </cell>
        </row>
        <row r="136">
          <cell r="A136">
            <v>706001</v>
          </cell>
          <cell r="B136" t="str">
            <v>Computing - Hardware</v>
          </cell>
          <cell r="C136">
            <v>92725.57</v>
          </cell>
          <cell r="D136">
            <v>225218.77</v>
          </cell>
          <cell r="E136">
            <v>117582.52</v>
          </cell>
          <cell r="F136">
            <v>298573.46000000002</v>
          </cell>
        </row>
        <row r="137">
          <cell r="A137">
            <v>707000</v>
          </cell>
          <cell r="B137" t="str">
            <v>Cur Remeasure G/L</v>
          </cell>
          <cell r="C137">
            <v>-78085.58</v>
          </cell>
          <cell r="D137">
            <v>387705.65</v>
          </cell>
          <cell r="E137">
            <v>165563.64000000001</v>
          </cell>
          <cell r="F137">
            <v>-450533341.88999999</v>
          </cell>
        </row>
        <row r="138">
          <cell r="A138">
            <v>707005</v>
          </cell>
          <cell r="B138" t="str">
            <v>Cur Remeasur G/L-Man</v>
          </cell>
          <cell r="C138">
            <v>-472391.75</v>
          </cell>
          <cell r="D138">
            <v>-751371.53</v>
          </cell>
          <cell r="E138">
            <v>7282583.2199999997</v>
          </cell>
          <cell r="F138">
            <v>8176741.3600000003</v>
          </cell>
        </row>
        <row r="139">
          <cell r="A139">
            <v>707010</v>
          </cell>
          <cell r="B139" t="str">
            <v>Cutback-Curr Rem G/L</v>
          </cell>
          <cell r="C139">
            <v>-140041.89000000001</v>
          </cell>
          <cell r="D139">
            <v>-396849.49</v>
          </cell>
          <cell r="E139">
            <v>-2757441.1</v>
          </cell>
          <cell r="F139">
            <v>-4065478.61</v>
          </cell>
        </row>
        <row r="140">
          <cell r="A140">
            <v>707100</v>
          </cell>
          <cell r="B140" t="str">
            <v>Curr G/L-JV Reclass</v>
          </cell>
          <cell r="C140">
            <v>361034.22</v>
          </cell>
          <cell r="D140">
            <v>258479.69</v>
          </cell>
          <cell r="E140">
            <v>-3868519.69</v>
          </cell>
          <cell r="F140">
            <v>449057518.88</v>
          </cell>
        </row>
        <row r="141">
          <cell r="A141">
            <v>708001</v>
          </cell>
          <cell r="B141" t="str">
            <v>Fines &amp; Penalties</v>
          </cell>
          <cell r="D141">
            <v>46.06</v>
          </cell>
          <cell r="F141">
            <v>65</v>
          </cell>
        </row>
        <row r="142">
          <cell r="A142">
            <v>709002</v>
          </cell>
          <cell r="B142" t="str">
            <v>Bank Service Charges</v>
          </cell>
          <cell r="C142">
            <v>-8183.55</v>
          </cell>
          <cell r="D142">
            <v>2963.2</v>
          </cell>
          <cell r="E142">
            <v>-10377.31</v>
          </cell>
          <cell r="F142">
            <v>5222.66</v>
          </cell>
        </row>
        <row r="143">
          <cell r="A143">
            <v>709004</v>
          </cell>
          <cell r="B143" t="str">
            <v>Business Gifts</v>
          </cell>
          <cell r="D143">
            <v>997.41</v>
          </cell>
          <cell r="F143">
            <v>1329.33</v>
          </cell>
        </row>
        <row r="144">
          <cell r="A144">
            <v>709009</v>
          </cell>
          <cell r="B144" t="str">
            <v>Memberships &amp; Dues</v>
          </cell>
          <cell r="C144">
            <v>1112.71</v>
          </cell>
          <cell r="D144">
            <v>20322.310000000001</v>
          </cell>
          <cell r="E144">
            <v>1411</v>
          </cell>
          <cell r="F144">
            <v>26336.39</v>
          </cell>
        </row>
        <row r="145">
          <cell r="A145">
            <v>709010</v>
          </cell>
          <cell r="B145" t="str">
            <v>Miscellaneous</v>
          </cell>
          <cell r="C145">
            <v>743001.91</v>
          </cell>
          <cell r="D145">
            <v>2002120.13</v>
          </cell>
          <cell r="E145">
            <v>924572.82</v>
          </cell>
          <cell r="F145">
            <v>2653095.59</v>
          </cell>
        </row>
        <row r="146">
          <cell r="A146">
            <v>709012</v>
          </cell>
          <cell r="B146" t="str">
            <v>Postage</v>
          </cell>
          <cell r="C146">
            <v>352.82</v>
          </cell>
          <cell r="D146">
            <v>3061.06</v>
          </cell>
          <cell r="E146">
            <v>447.4</v>
          </cell>
          <cell r="F146">
            <v>4174.33</v>
          </cell>
        </row>
        <row r="147">
          <cell r="A147">
            <v>709013</v>
          </cell>
          <cell r="B147" t="str">
            <v>Subscriptions and Publications</v>
          </cell>
          <cell r="C147">
            <v>1644.29</v>
          </cell>
          <cell r="D147">
            <v>6353.01</v>
          </cell>
          <cell r="E147">
            <v>2204.14</v>
          </cell>
          <cell r="F147">
            <v>8732.85</v>
          </cell>
        </row>
        <row r="148">
          <cell r="A148">
            <v>709030</v>
          </cell>
          <cell r="B148" t="str">
            <v>G&amp;G Data Purchased</v>
          </cell>
          <cell r="D148">
            <v>107089.27</v>
          </cell>
          <cell r="F148">
            <v>144400.42000000001</v>
          </cell>
        </row>
        <row r="149">
          <cell r="A149">
            <v>710000</v>
          </cell>
          <cell r="B149" t="str">
            <v>Insurance</v>
          </cell>
          <cell r="C149">
            <v>253211.62</v>
          </cell>
          <cell r="D149">
            <v>2030310.33</v>
          </cell>
          <cell r="E149">
            <v>364197.03</v>
          </cell>
          <cell r="F149">
            <v>2886448.78</v>
          </cell>
        </row>
        <row r="150">
          <cell r="A150">
            <v>711000</v>
          </cell>
          <cell r="B150" t="str">
            <v>Lic,Per,Fee,&amp;Reg Exp</v>
          </cell>
          <cell r="D150">
            <v>377443.24</v>
          </cell>
          <cell r="F150">
            <v>489054.69</v>
          </cell>
        </row>
        <row r="151">
          <cell r="A151">
            <v>712000</v>
          </cell>
          <cell r="B151" t="str">
            <v>Materials and Supplies - Other</v>
          </cell>
          <cell r="C151">
            <v>1930459.19</v>
          </cell>
          <cell r="D151">
            <v>23583077.890000001</v>
          </cell>
          <cell r="E151">
            <v>2510853.0299999998</v>
          </cell>
          <cell r="F151">
            <v>32992535.34</v>
          </cell>
        </row>
        <row r="152">
          <cell r="A152">
            <v>712001</v>
          </cell>
          <cell r="B152" t="str">
            <v>Bags and containers</v>
          </cell>
          <cell r="D152">
            <v>149977.5</v>
          </cell>
          <cell r="F152">
            <v>209339.6</v>
          </cell>
        </row>
        <row r="153">
          <cell r="A153">
            <v>712002</v>
          </cell>
          <cell r="B153" t="str">
            <v>Chemicals</v>
          </cell>
          <cell r="C153">
            <v>709544.07</v>
          </cell>
          <cell r="D153">
            <v>3515557.79</v>
          </cell>
          <cell r="E153">
            <v>904872.43</v>
          </cell>
          <cell r="F153">
            <v>4776302.1399999997</v>
          </cell>
        </row>
        <row r="154">
          <cell r="A154">
            <v>712201</v>
          </cell>
          <cell r="B154" t="str">
            <v>Material &amp; Supplies - Safety</v>
          </cell>
          <cell r="C154">
            <v>20762.599999999999</v>
          </cell>
          <cell r="D154">
            <v>50787.9</v>
          </cell>
          <cell r="E154">
            <v>26298.61</v>
          </cell>
          <cell r="F154">
            <v>66374.179999999993</v>
          </cell>
        </row>
        <row r="155">
          <cell r="A155">
            <v>712202</v>
          </cell>
          <cell r="B155" t="str">
            <v>Mat &amp; Sup - Maint/Rp</v>
          </cell>
          <cell r="C155">
            <v>-187.23</v>
          </cell>
          <cell r="D155">
            <v>64683.92</v>
          </cell>
          <cell r="E155">
            <v>-4017.25</v>
          </cell>
          <cell r="F155">
            <v>82881.77</v>
          </cell>
        </row>
        <row r="156">
          <cell r="A156">
            <v>712900</v>
          </cell>
          <cell r="B156" t="str">
            <v>Inven Var-Matl/Sup</v>
          </cell>
          <cell r="C156">
            <v>-122455.32</v>
          </cell>
          <cell r="D156">
            <v>3659944.62</v>
          </cell>
          <cell r="E156">
            <v>-116900.94</v>
          </cell>
          <cell r="F156">
            <v>5164012.55</v>
          </cell>
        </row>
        <row r="157">
          <cell r="A157">
            <v>713000</v>
          </cell>
          <cell r="B157" t="str">
            <v>Rents - Real Property</v>
          </cell>
          <cell r="C157">
            <v>12373.99</v>
          </cell>
          <cell r="D157">
            <v>156943.4</v>
          </cell>
          <cell r="E157">
            <v>18934.12</v>
          </cell>
          <cell r="F157">
            <v>236107.09</v>
          </cell>
        </row>
        <row r="158">
          <cell r="A158">
            <v>713001</v>
          </cell>
          <cell r="B158" t="str">
            <v>Rent Expense - Other</v>
          </cell>
          <cell r="C158">
            <v>5034.59</v>
          </cell>
          <cell r="D158">
            <v>131294.06</v>
          </cell>
          <cell r="E158">
            <v>6836.43</v>
          </cell>
          <cell r="F158">
            <v>183164</v>
          </cell>
        </row>
        <row r="159">
          <cell r="A159">
            <v>713005</v>
          </cell>
          <cell r="B159" t="str">
            <v>Rent Expense - Air</v>
          </cell>
          <cell r="C159">
            <v>398714</v>
          </cell>
          <cell r="D159">
            <v>3462665.85</v>
          </cell>
          <cell r="E159">
            <v>471998.56</v>
          </cell>
          <cell r="F159">
            <v>4682749.54</v>
          </cell>
        </row>
        <row r="160">
          <cell r="A160">
            <v>713006</v>
          </cell>
          <cell r="B160" t="str">
            <v>Rent Expense - Marine</v>
          </cell>
          <cell r="C160">
            <v>1331506.54</v>
          </cell>
          <cell r="D160">
            <v>8392784.3200000003</v>
          </cell>
          <cell r="E160">
            <v>1637963.15</v>
          </cell>
          <cell r="F160">
            <v>11221754.99</v>
          </cell>
        </row>
        <row r="161">
          <cell r="A161">
            <v>714002</v>
          </cell>
          <cell r="B161" t="str">
            <v>Freight, Loading and Shipping</v>
          </cell>
          <cell r="C161">
            <v>276253.89</v>
          </cell>
          <cell r="D161">
            <v>2088762.46</v>
          </cell>
          <cell r="E161">
            <v>342867.57</v>
          </cell>
          <cell r="F161">
            <v>2945829.13</v>
          </cell>
        </row>
        <row r="162">
          <cell r="A162">
            <v>714003</v>
          </cell>
          <cell r="B162" t="str">
            <v>PL Shrink/Line Loss</v>
          </cell>
        </row>
        <row r="163">
          <cell r="A163">
            <v>715000</v>
          </cell>
          <cell r="B163" t="str">
            <v>T&amp;E, Meals-Part Ded</v>
          </cell>
          <cell r="C163">
            <v>7918.7</v>
          </cell>
          <cell r="D163">
            <v>38814.94</v>
          </cell>
          <cell r="E163">
            <v>10041.48</v>
          </cell>
          <cell r="F163">
            <v>52224.9</v>
          </cell>
        </row>
        <row r="164">
          <cell r="A164">
            <v>715001</v>
          </cell>
          <cell r="B164" t="str">
            <v>T&amp;E, Meals-Deductibl</v>
          </cell>
          <cell r="C164">
            <v>234932.05</v>
          </cell>
          <cell r="D164">
            <v>2909067.66</v>
          </cell>
          <cell r="E164">
            <v>290132.51</v>
          </cell>
          <cell r="F164">
            <v>3874155.31</v>
          </cell>
        </row>
        <row r="165">
          <cell r="A165">
            <v>715200</v>
          </cell>
          <cell r="B165" t="str">
            <v>T&amp;E, Meals-Non Deduc</v>
          </cell>
          <cell r="C165">
            <v>1199.42</v>
          </cell>
          <cell r="D165">
            <v>17718.7</v>
          </cell>
          <cell r="E165">
            <v>1520.95</v>
          </cell>
          <cell r="F165">
            <v>24077.59</v>
          </cell>
        </row>
        <row r="166">
          <cell r="A166">
            <v>715320</v>
          </cell>
          <cell r="B166" t="str">
            <v>Business Meetings</v>
          </cell>
          <cell r="C166">
            <v>800.21</v>
          </cell>
          <cell r="D166">
            <v>9040.4699999999993</v>
          </cell>
          <cell r="E166">
            <v>1014.71</v>
          </cell>
          <cell r="F166">
            <v>12079.89</v>
          </cell>
        </row>
        <row r="167">
          <cell r="A167">
            <v>716001</v>
          </cell>
          <cell r="B167" t="str">
            <v>Electricity</v>
          </cell>
          <cell r="C167">
            <v>153.97</v>
          </cell>
          <cell r="D167">
            <v>376.69</v>
          </cell>
          <cell r="E167">
            <v>195.25</v>
          </cell>
          <cell r="F167">
            <v>498.95</v>
          </cell>
        </row>
        <row r="168">
          <cell r="A168">
            <v>718000</v>
          </cell>
          <cell r="B168" t="str">
            <v>Overhead Charges (JV Only)</v>
          </cell>
        </row>
        <row r="169">
          <cell r="A169">
            <v>718010</v>
          </cell>
          <cell r="B169" t="str">
            <v>Overhead Adjustments (JV Only)</v>
          </cell>
          <cell r="C169">
            <v>624312.06999999995</v>
          </cell>
          <cell r="D169">
            <v>6524618.2400000002</v>
          </cell>
          <cell r="E169">
            <v>791671.4</v>
          </cell>
          <cell r="F169">
            <v>8841396.0099999998</v>
          </cell>
        </row>
        <row r="170">
          <cell r="A170">
            <v>790000</v>
          </cell>
          <cell r="B170" t="str">
            <v>C Proj Clearing(sys)</v>
          </cell>
          <cell r="C170">
            <v>-3932338.44</v>
          </cell>
          <cell r="D170">
            <v>-70173373.459999993</v>
          </cell>
          <cell r="E170">
            <v>-45423733.880000003</v>
          </cell>
          <cell r="F170">
            <v>-95036355.109999999</v>
          </cell>
        </row>
        <row r="171">
          <cell r="A171">
            <v>794000</v>
          </cell>
          <cell r="B171" t="str">
            <v>Cutback Exp Accounts</v>
          </cell>
          <cell r="C171">
            <v>-18715023.84</v>
          </cell>
          <cell r="D171">
            <v>-246492821.19</v>
          </cell>
          <cell r="E171">
            <v>-22038161.780000001</v>
          </cell>
          <cell r="F171">
            <v>-330932794.44999999</v>
          </cell>
        </row>
        <row r="172">
          <cell r="A172">
            <v>794010</v>
          </cell>
          <cell r="B172" t="str">
            <v>Cutback Tang. Cost</v>
          </cell>
          <cell r="C172">
            <v>-1432445.91</v>
          </cell>
          <cell r="D172">
            <v>-17499137.440000001</v>
          </cell>
          <cell r="E172">
            <v>-1863118.29</v>
          </cell>
          <cell r="F172">
            <v>-24481211.390000001</v>
          </cell>
        </row>
        <row r="173">
          <cell r="A173">
            <v>805100</v>
          </cell>
          <cell r="B173" t="str">
            <v>Depreciation  (system)</v>
          </cell>
          <cell r="C173">
            <v>1421694.74</v>
          </cell>
          <cell r="D173">
            <v>9419570</v>
          </cell>
          <cell r="E173">
            <v>2432104.2599999998</v>
          </cell>
          <cell r="F173">
            <v>16086208.460000001</v>
          </cell>
        </row>
        <row r="174">
          <cell r="A174">
            <v>805200</v>
          </cell>
          <cell r="B174" t="str">
            <v>Depletion  (system)</v>
          </cell>
          <cell r="C174">
            <v>601616.79</v>
          </cell>
          <cell r="D174">
            <v>4200843.0199999996</v>
          </cell>
          <cell r="E174">
            <v>985117.19</v>
          </cell>
          <cell r="F174">
            <v>6884206.3099999996</v>
          </cell>
        </row>
        <row r="175">
          <cell r="A175">
            <v>805600</v>
          </cell>
          <cell r="B175" t="str">
            <v>Dismantlement Expense</v>
          </cell>
          <cell r="C175">
            <v>166636.67000000001</v>
          </cell>
          <cell r="D175">
            <v>1731894.67</v>
          </cell>
          <cell r="E175">
            <v>277931.24</v>
          </cell>
          <cell r="F175">
            <v>2855776.24</v>
          </cell>
        </row>
        <row r="176">
          <cell r="A176">
            <v>822000</v>
          </cell>
          <cell r="B176" t="str">
            <v>Payroll Taxes</v>
          </cell>
          <cell r="C176">
            <v>-1069.8499999999999</v>
          </cell>
          <cell r="D176">
            <v>-17741.939999999999</v>
          </cell>
          <cell r="E176">
            <v>-1356.64</v>
          </cell>
          <cell r="F176">
            <v>-23819.73</v>
          </cell>
        </row>
        <row r="177">
          <cell r="A177">
            <v>822010</v>
          </cell>
          <cell r="B177" t="str">
            <v>PR Taxes -Allocated</v>
          </cell>
          <cell r="C177">
            <v>1069.8499999999999</v>
          </cell>
          <cell r="D177">
            <v>17741.939999999999</v>
          </cell>
          <cell r="E177">
            <v>1356.64</v>
          </cell>
          <cell r="F177">
            <v>23819.73</v>
          </cell>
        </row>
        <row r="178">
          <cell r="A178">
            <v>827000</v>
          </cell>
          <cell r="B178" t="str">
            <v>Income Taxes - Non US</v>
          </cell>
          <cell r="C178">
            <v>50508036.130000003</v>
          </cell>
          <cell r="D178">
            <v>46727329.18</v>
          </cell>
          <cell r="E178">
            <v>68578180.260000005</v>
          </cell>
          <cell r="F178">
            <v>63485976.140000001</v>
          </cell>
        </row>
        <row r="179">
          <cell r="A179">
            <v>827002</v>
          </cell>
          <cell r="B179" t="str">
            <v>Inc Tx-Non US-Int In</v>
          </cell>
          <cell r="C179">
            <v>40888.699999999997</v>
          </cell>
          <cell r="D179">
            <v>40888.699999999997</v>
          </cell>
          <cell r="E179">
            <v>55520.73</v>
          </cell>
          <cell r="F179">
            <v>55520.73</v>
          </cell>
        </row>
        <row r="180">
          <cell r="A180">
            <v>827003</v>
          </cell>
          <cell r="B180" t="str">
            <v>Inc Tx-Non US Int Ex</v>
          </cell>
          <cell r="C180">
            <v>-45805.73</v>
          </cell>
          <cell r="D180">
            <v>-45805.73</v>
          </cell>
          <cell r="E180">
            <v>-62197.33</v>
          </cell>
          <cell r="F180">
            <v>-62197.33</v>
          </cell>
        </row>
        <row r="181">
          <cell r="A181">
            <v>842002</v>
          </cell>
          <cell r="B181" t="str">
            <v>Interest Exp-Interco</v>
          </cell>
          <cell r="D181">
            <v>1574084.85</v>
          </cell>
          <cell r="F181">
            <v>2073243.89</v>
          </cell>
        </row>
        <row r="182">
          <cell r="A182">
            <v>843010</v>
          </cell>
          <cell r="B182" t="str">
            <v>Accretion Exp - Dism</v>
          </cell>
          <cell r="C182">
            <v>188965.41</v>
          </cell>
          <cell r="D182">
            <v>2267584.91</v>
          </cell>
          <cell r="E182">
            <v>239621.37</v>
          </cell>
          <cell r="F182">
            <v>3083659.55</v>
          </cell>
        </row>
        <row r="183">
          <cell r="A183">
            <v>970010</v>
          </cell>
          <cell r="B183" t="str">
            <v>Contract Labor</v>
          </cell>
          <cell r="D183">
            <v>14.48</v>
          </cell>
          <cell r="F183">
            <v>14.48</v>
          </cell>
        </row>
        <row r="184">
          <cell r="A184">
            <v>970248</v>
          </cell>
          <cell r="B184" t="str">
            <v>Production Lead</v>
          </cell>
          <cell r="D184">
            <v>51.42</v>
          </cell>
          <cell r="F184">
            <v>68.63</v>
          </cell>
        </row>
        <row r="185">
          <cell r="A185">
            <v>970697</v>
          </cell>
          <cell r="B185" t="str">
            <v>GIS labor to capital</v>
          </cell>
          <cell r="D185">
            <v>296</v>
          </cell>
          <cell r="F185">
            <v>398.68</v>
          </cell>
        </row>
        <row r="186">
          <cell r="A186">
            <v>971025</v>
          </cell>
          <cell r="B186" t="str">
            <v>Maintenance Labor</v>
          </cell>
          <cell r="D186">
            <v>24.03</v>
          </cell>
          <cell r="F186">
            <v>34.39</v>
          </cell>
        </row>
        <row r="187">
          <cell r="A187">
            <v>971518</v>
          </cell>
          <cell r="B187" t="str">
            <v>GIS - General Services</v>
          </cell>
          <cell r="D187">
            <v>5079.58</v>
          </cell>
          <cell r="F187">
            <v>7147.57</v>
          </cell>
        </row>
        <row r="188">
          <cell r="A188">
            <v>971564</v>
          </cell>
          <cell r="B188" t="str">
            <v>Contract Labor</v>
          </cell>
        </row>
        <row r="189">
          <cell r="A189">
            <v>971659</v>
          </cell>
          <cell r="B189" t="str">
            <v>Ops.Dept. Alloc</v>
          </cell>
          <cell r="D189">
            <v>-95171.29</v>
          </cell>
          <cell r="F189">
            <v>-128447.8</v>
          </cell>
        </row>
        <row r="190">
          <cell r="A190">
            <v>971660</v>
          </cell>
          <cell r="B190" t="str">
            <v>SNR &amp; Operation Management</v>
          </cell>
          <cell r="C190">
            <v>110920.36</v>
          </cell>
          <cell r="D190">
            <v>1471524.75</v>
          </cell>
          <cell r="E190">
            <v>140654.54</v>
          </cell>
          <cell r="F190">
            <v>2004549.92</v>
          </cell>
        </row>
        <row r="191">
          <cell r="A191">
            <v>971661</v>
          </cell>
          <cell r="B191" t="str">
            <v>Exploration</v>
          </cell>
          <cell r="C191">
            <v>149967.82</v>
          </cell>
          <cell r="D191">
            <v>2228901.41</v>
          </cell>
          <cell r="E191">
            <v>181384.92</v>
          </cell>
          <cell r="F191">
            <v>3019225.02</v>
          </cell>
        </row>
        <row r="192">
          <cell r="A192">
            <v>971662</v>
          </cell>
          <cell r="B192" t="str">
            <v>Commercial</v>
          </cell>
          <cell r="C192">
            <v>23701.52</v>
          </cell>
          <cell r="D192">
            <v>337610.75</v>
          </cell>
          <cell r="E192">
            <v>29849.63</v>
          </cell>
          <cell r="F192">
            <v>463293.8</v>
          </cell>
        </row>
        <row r="193">
          <cell r="A193">
            <v>971663</v>
          </cell>
          <cell r="B193" t="str">
            <v>Finance</v>
          </cell>
          <cell r="C193">
            <v>66823.78</v>
          </cell>
          <cell r="D193">
            <v>802519.23</v>
          </cell>
          <cell r="E193">
            <v>84690.01</v>
          </cell>
          <cell r="F193">
            <v>1090816.08</v>
          </cell>
        </row>
        <row r="194">
          <cell r="A194">
            <v>971667</v>
          </cell>
          <cell r="B194" t="str">
            <v>SNR &amp; Oper.Mng.-Ind.</v>
          </cell>
          <cell r="C194">
            <v>5398.01</v>
          </cell>
          <cell r="D194">
            <v>59123.17</v>
          </cell>
          <cell r="E194">
            <v>6845.16</v>
          </cell>
          <cell r="F194">
            <v>80017.69</v>
          </cell>
        </row>
        <row r="195">
          <cell r="A195">
            <v>971668</v>
          </cell>
          <cell r="B195" t="str">
            <v>Exploration - Indirect Cost</v>
          </cell>
          <cell r="C195">
            <v>23510.400000000001</v>
          </cell>
          <cell r="D195">
            <v>380601.13</v>
          </cell>
          <cell r="E195">
            <v>29815.8</v>
          </cell>
          <cell r="F195">
            <v>518481.87</v>
          </cell>
        </row>
        <row r="196">
          <cell r="A196">
            <v>971669</v>
          </cell>
          <cell r="B196" t="str">
            <v>Commercial - Indirect Cost</v>
          </cell>
          <cell r="C196">
            <v>6665.07</v>
          </cell>
          <cell r="D196">
            <v>94432.09</v>
          </cell>
          <cell r="E196">
            <v>8451.35</v>
          </cell>
          <cell r="F196">
            <v>129507.15</v>
          </cell>
        </row>
        <row r="197">
          <cell r="A197">
            <v>971670</v>
          </cell>
          <cell r="B197" t="str">
            <v>Finance - Indirect Cost</v>
          </cell>
          <cell r="C197">
            <v>18885.8</v>
          </cell>
          <cell r="D197">
            <v>191251.21</v>
          </cell>
          <cell r="E197">
            <v>23950.57</v>
          </cell>
          <cell r="F197">
            <v>260807.34</v>
          </cell>
        </row>
        <row r="198">
          <cell r="A198">
            <v>971679</v>
          </cell>
          <cell r="B198" t="str">
            <v>Exploration Costs</v>
          </cell>
        </row>
        <row r="199">
          <cell r="A199">
            <v>971681</v>
          </cell>
          <cell r="B199" t="str">
            <v>Contractor Services - Drilling</v>
          </cell>
          <cell r="C199">
            <v>103172.07</v>
          </cell>
          <cell r="D199">
            <v>643642.16</v>
          </cell>
          <cell r="E199">
            <v>130832.1</v>
          </cell>
          <cell r="F199">
            <v>885766.15</v>
          </cell>
        </row>
        <row r="200">
          <cell r="A200">
            <v>971682</v>
          </cell>
          <cell r="B200" t="str">
            <v>Contr.Serv. - Expl.</v>
          </cell>
          <cell r="C200">
            <v>21787.07</v>
          </cell>
          <cell r="D200">
            <v>447798.03</v>
          </cell>
          <cell r="E200">
            <v>27627.1</v>
          </cell>
          <cell r="F200">
            <v>611100.21</v>
          </cell>
        </row>
        <row r="201">
          <cell r="A201">
            <v>971683</v>
          </cell>
          <cell r="B201" t="str">
            <v>AUST G&amp;A CLEARING</v>
          </cell>
          <cell r="C201">
            <v>269227.15999999997</v>
          </cell>
          <cell r="D201">
            <v>2789158.13</v>
          </cell>
          <cell r="E201">
            <v>342999.78</v>
          </cell>
          <cell r="F201">
            <v>3541608.87</v>
          </cell>
        </row>
        <row r="202">
          <cell r="A202">
            <v>971684</v>
          </cell>
          <cell r="B202" t="str">
            <v>PCO Allocation</v>
          </cell>
        </row>
        <row r="203">
          <cell r="A203">
            <v>971686</v>
          </cell>
          <cell r="B203" t="str">
            <v>Business Services</v>
          </cell>
          <cell r="C203">
            <v>38616.449999999997</v>
          </cell>
          <cell r="D203">
            <v>597330.06999999995</v>
          </cell>
          <cell r="E203">
            <v>48721.37</v>
          </cell>
          <cell r="F203">
            <v>807677.18</v>
          </cell>
        </row>
        <row r="204">
          <cell r="A204">
            <v>971687</v>
          </cell>
          <cell r="B204" t="str">
            <v>Bus. Serv. - Ind.</v>
          </cell>
          <cell r="C204">
            <v>11531.44</v>
          </cell>
          <cell r="D204">
            <v>179106.23</v>
          </cell>
          <cell r="E204">
            <v>14621.7</v>
          </cell>
          <cell r="F204">
            <v>242656.41</v>
          </cell>
        </row>
        <row r="205">
          <cell r="A205">
            <v>971688</v>
          </cell>
          <cell r="B205" t="str">
            <v>Contractor Services - Finance</v>
          </cell>
          <cell r="C205">
            <v>26457.53</v>
          </cell>
          <cell r="D205">
            <v>182788.25</v>
          </cell>
          <cell r="E205">
            <v>33548.78</v>
          </cell>
          <cell r="F205">
            <v>250257.59</v>
          </cell>
        </row>
        <row r="206">
          <cell r="A206">
            <v>971689</v>
          </cell>
          <cell r="B206" t="str">
            <v>Contr.Serv.- Bus.Ser</v>
          </cell>
          <cell r="C206">
            <v>80.900000000000006</v>
          </cell>
          <cell r="D206">
            <v>1389.24</v>
          </cell>
          <cell r="E206">
            <v>102.6</v>
          </cell>
          <cell r="F206">
            <v>1846.02</v>
          </cell>
        </row>
        <row r="207">
          <cell r="A207">
            <v>971691</v>
          </cell>
          <cell r="B207" t="str">
            <v>FX Allocation</v>
          </cell>
        </row>
        <row r="208">
          <cell r="A208">
            <v>971695</v>
          </cell>
          <cell r="B208" t="str">
            <v>BU Res Eng - Lab</v>
          </cell>
        </row>
        <row r="209">
          <cell r="A209">
            <v>971696</v>
          </cell>
          <cell r="B209" t="str">
            <v>BU Res Eng - Non Lab</v>
          </cell>
        </row>
        <row r="210">
          <cell r="A210">
            <v>971697</v>
          </cell>
          <cell r="B210" t="str">
            <v>Legal Department</v>
          </cell>
          <cell r="C210">
            <v>3166.52</v>
          </cell>
          <cell r="D210">
            <v>76538.77</v>
          </cell>
          <cell r="E210">
            <v>4015.2</v>
          </cell>
          <cell r="F210">
            <v>103544.08</v>
          </cell>
        </row>
        <row r="211">
          <cell r="A211">
            <v>971698</v>
          </cell>
          <cell r="B211" t="str">
            <v>Legal - Indirect Cost</v>
          </cell>
          <cell r="C211">
            <v>2866.05</v>
          </cell>
          <cell r="D211">
            <v>32258.82</v>
          </cell>
          <cell r="E211">
            <v>3634.2</v>
          </cell>
          <cell r="F211">
            <v>44166.93</v>
          </cell>
        </row>
        <row r="212">
          <cell r="A212">
            <v>971784</v>
          </cell>
          <cell r="B212" t="str">
            <v>Contr.Serv. - Managm</v>
          </cell>
          <cell r="D212">
            <v>3503.22</v>
          </cell>
          <cell r="F212">
            <v>5013.4799999999996</v>
          </cell>
        </row>
        <row r="213">
          <cell r="A213">
            <v>971790</v>
          </cell>
          <cell r="B213" t="str">
            <v>Contractor Services - Legal</v>
          </cell>
          <cell r="C213">
            <v>2729.65</v>
          </cell>
          <cell r="D213">
            <v>29973.89</v>
          </cell>
          <cell r="E213">
            <v>3461.25</v>
          </cell>
          <cell r="F213">
            <v>40845.46</v>
          </cell>
        </row>
        <row r="214">
          <cell r="A214">
            <v>971791</v>
          </cell>
          <cell r="B214" t="str">
            <v>IS</v>
          </cell>
          <cell r="C214">
            <v>45506.6</v>
          </cell>
          <cell r="D214">
            <v>839249.24</v>
          </cell>
          <cell r="E214">
            <v>56871.92</v>
          </cell>
          <cell r="F214">
            <v>1135795.21</v>
          </cell>
        </row>
        <row r="215">
          <cell r="A215">
            <v>971792</v>
          </cell>
          <cell r="B215" t="str">
            <v>HES</v>
          </cell>
          <cell r="C215">
            <v>88112.07</v>
          </cell>
          <cell r="D215">
            <v>1136739.19</v>
          </cell>
          <cell r="E215">
            <v>110677.89</v>
          </cell>
          <cell r="F215">
            <v>1542350.76</v>
          </cell>
        </row>
        <row r="216">
          <cell r="A216">
            <v>971793</v>
          </cell>
          <cell r="B216" t="str">
            <v>Supply Chain</v>
          </cell>
          <cell r="C216">
            <v>379594.53</v>
          </cell>
          <cell r="D216">
            <v>3342429.02</v>
          </cell>
          <cell r="E216">
            <v>465339.76</v>
          </cell>
          <cell r="F216">
            <v>4519765.43</v>
          </cell>
        </row>
        <row r="217">
          <cell r="A217">
            <v>971794</v>
          </cell>
          <cell r="B217" t="str">
            <v>Pipeline</v>
          </cell>
          <cell r="C217">
            <v>5530.27</v>
          </cell>
          <cell r="D217">
            <v>62438.31</v>
          </cell>
          <cell r="E217">
            <v>7013.18</v>
          </cell>
          <cell r="F217">
            <v>85951.1</v>
          </cell>
        </row>
        <row r="218">
          <cell r="A218">
            <v>971795</v>
          </cell>
          <cell r="B218" t="str">
            <v>LNG Team</v>
          </cell>
          <cell r="D218">
            <v>3164.55</v>
          </cell>
          <cell r="F218">
            <v>4504.5</v>
          </cell>
        </row>
        <row r="219">
          <cell r="A219">
            <v>971796</v>
          </cell>
          <cell r="B219" t="str">
            <v>Drilling</v>
          </cell>
          <cell r="C219">
            <v>134008.51999999999</v>
          </cell>
          <cell r="D219">
            <v>2073843.28</v>
          </cell>
          <cell r="E219">
            <v>169931.76</v>
          </cell>
          <cell r="F219">
            <v>2832687.2</v>
          </cell>
        </row>
        <row r="220">
          <cell r="A220">
            <v>971797</v>
          </cell>
          <cell r="B220" t="str">
            <v>BU Recycle Construction</v>
          </cell>
          <cell r="C220">
            <v>70317.649999999994</v>
          </cell>
          <cell r="D220">
            <v>2074742.42</v>
          </cell>
          <cell r="E220">
            <v>89169.03</v>
          </cell>
          <cell r="F220">
            <v>2812752.87</v>
          </cell>
        </row>
        <row r="221">
          <cell r="A221">
            <v>971798</v>
          </cell>
          <cell r="B221" t="str">
            <v>BU Recycle Offshore OPS</v>
          </cell>
          <cell r="C221">
            <v>1518474.45</v>
          </cell>
          <cell r="D221">
            <v>17781146.289999999</v>
          </cell>
          <cell r="E221">
            <v>1929491.4</v>
          </cell>
          <cell r="F221">
            <v>24140514.91</v>
          </cell>
        </row>
        <row r="222">
          <cell r="A222">
            <v>971799</v>
          </cell>
          <cell r="B222" t="str">
            <v>BU Recycle Onshore OPS</v>
          </cell>
          <cell r="C222">
            <v>439447.72</v>
          </cell>
          <cell r="D222">
            <v>4008994.68</v>
          </cell>
          <cell r="E222">
            <v>557237.07999999996</v>
          </cell>
          <cell r="F222">
            <v>5452299.79</v>
          </cell>
        </row>
        <row r="223">
          <cell r="A223">
            <v>971857</v>
          </cell>
          <cell r="B223" t="str">
            <v>IS - Indirect Cost</v>
          </cell>
          <cell r="C223">
            <v>15882.81</v>
          </cell>
          <cell r="D223">
            <v>258854.52</v>
          </cell>
          <cell r="E223">
            <v>20140.22</v>
          </cell>
          <cell r="F223">
            <v>351759.31</v>
          </cell>
        </row>
        <row r="224">
          <cell r="A224">
            <v>971858</v>
          </cell>
          <cell r="B224" t="str">
            <v>HES - Indirect Cost</v>
          </cell>
          <cell r="C224">
            <v>16753.099999999999</v>
          </cell>
          <cell r="D224">
            <v>209660.14</v>
          </cell>
          <cell r="E224">
            <v>21245.14</v>
          </cell>
          <cell r="F224">
            <v>284837.09000000003</v>
          </cell>
        </row>
        <row r="225">
          <cell r="A225">
            <v>971859</v>
          </cell>
          <cell r="B225" t="str">
            <v>Supply Chain - Indirect Cost</v>
          </cell>
          <cell r="C225">
            <v>72865.429999999993</v>
          </cell>
          <cell r="D225">
            <v>636693.02</v>
          </cell>
          <cell r="E225">
            <v>92382.03</v>
          </cell>
          <cell r="F225">
            <v>866408.68</v>
          </cell>
        </row>
        <row r="226">
          <cell r="A226">
            <v>971860</v>
          </cell>
          <cell r="B226" t="str">
            <v>Pipeline - Indirect Cost</v>
          </cell>
          <cell r="C226">
            <v>1668</v>
          </cell>
          <cell r="D226">
            <v>18169.21</v>
          </cell>
          <cell r="E226">
            <v>2115</v>
          </cell>
          <cell r="F226">
            <v>24962.62</v>
          </cell>
        </row>
        <row r="227">
          <cell r="A227">
            <v>971861</v>
          </cell>
          <cell r="B227" t="str">
            <v>LNG Team - Indirect Cost</v>
          </cell>
          <cell r="D227">
            <v>590.24</v>
          </cell>
          <cell r="F227">
            <v>834.45</v>
          </cell>
        </row>
        <row r="228">
          <cell r="A228">
            <v>971862</v>
          </cell>
          <cell r="B228" t="str">
            <v>Drilling - Indirect Cost</v>
          </cell>
          <cell r="C228">
            <v>46388.72</v>
          </cell>
          <cell r="D228">
            <v>419236.11</v>
          </cell>
          <cell r="E228">
            <v>58828.44</v>
          </cell>
          <cell r="F228">
            <v>572438.98</v>
          </cell>
        </row>
        <row r="229">
          <cell r="A229">
            <v>971863</v>
          </cell>
          <cell r="B229" t="str">
            <v>BU Rec.Constr - Ind.</v>
          </cell>
          <cell r="C229">
            <v>3720.01</v>
          </cell>
          <cell r="D229">
            <v>193224.89</v>
          </cell>
          <cell r="E229">
            <v>4716.8</v>
          </cell>
          <cell r="F229">
            <v>261281.44</v>
          </cell>
        </row>
        <row r="230">
          <cell r="A230">
            <v>971864</v>
          </cell>
          <cell r="B230" t="str">
            <v>BU Rec.Off.OPS - Ind</v>
          </cell>
          <cell r="C230">
            <v>156614.31</v>
          </cell>
          <cell r="D230">
            <v>1880358.33</v>
          </cell>
          <cell r="E230">
            <v>198623.34</v>
          </cell>
          <cell r="F230">
            <v>2551345.88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0"/>
      <sheetName val="109100"/>
      <sheetName val="109100 (2)"/>
      <sheetName val="109140"/>
      <sheetName val="111200-201"/>
      <sheetName val="111210-215 AR to FI"/>
      <sheetName val="111215-216 FI to BILL"/>
      <sheetName val="111500"/>
      <sheetName val="124000"/>
      <sheetName val="124100"/>
      <sheetName val="140300"/>
      <sheetName val="140400"/>
      <sheetName val="143000"/>
      <sheetName val="152300"/>
      <sheetName val="201100"/>
      <sheetName val="201101"/>
      <sheetName val="202000"/>
      <sheetName val="250001"/>
      <sheetName val="360000 Treasury"/>
      <sheetName val="360000 JS"/>
      <sheetName val="301000-311000 JS"/>
      <sheetName val="311000"/>
      <sheetName val="330000-370000"/>
      <sheetName val="tb0204"/>
      <sheetName val="301000-311000 Treasu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ed Value"/>
      <sheetName val="Negotiated Outcome"/>
      <sheetName val="Self Help - COP Method"/>
      <sheetName val="Self Help - ANP Method"/>
      <sheetName val=" COP Arbitrates - COPMethod"/>
      <sheetName val="COP Arbitrates - ANP Method"/>
      <sheetName val="Slide"/>
    </sheetNames>
    <sheetDataSet>
      <sheetData sheetId="0"/>
      <sheetData sheetId="1">
        <row r="7">
          <cell r="D7">
            <v>491.5</v>
          </cell>
          <cell r="G7">
            <v>0.56940000000000002</v>
          </cell>
        </row>
        <row r="8">
          <cell r="D8">
            <v>78</v>
          </cell>
          <cell r="G8">
            <v>0</v>
          </cell>
        </row>
        <row r="9">
          <cell r="D9">
            <v>546</v>
          </cell>
        </row>
        <row r="10">
          <cell r="D10">
            <v>2.5000000000000001E-2</v>
          </cell>
        </row>
        <row r="11">
          <cell r="D11">
            <v>0.13</v>
          </cell>
        </row>
        <row r="14">
          <cell r="D14">
            <v>729.6345125546668</v>
          </cell>
        </row>
        <row r="16">
          <cell r="D16">
            <v>752.66703048944032</v>
          </cell>
        </row>
        <row r="25">
          <cell r="I25">
            <v>1</v>
          </cell>
          <cell r="J25">
            <v>1</v>
          </cell>
          <cell r="K25">
            <v>1</v>
          </cell>
          <cell r="L25">
            <v>1</v>
          </cell>
          <cell r="M25">
            <v>1</v>
          </cell>
          <cell r="N25">
            <v>1</v>
          </cell>
        </row>
        <row r="26">
          <cell r="F26">
            <v>1</v>
          </cell>
          <cell r="G26">
            <v>1</v>
          </cell>
          <cell r="H26">
            <v>1</v>
          </cell>
          <cell r="O26">
            <v>1</v>
          </cell>
          <cell r="P26">
            <v>1</v>
          </cell>
          <cell r="Q26">
            <v>1</v>
          </cell>
          <cell r="R26">
            <v>1</v>
          </cell>
          <cell r="S26">
            <v>1</v>
          </cell>
          <cell r="T26">
            <v>1</v>
          </cell>
        </row>
        <row r="28">
          <cell r="F28">
            <v>503.78749999999997</v>
          </cell>
          <cell r="G28">
            <v>516.38218749999987</v>
          </cell>
          <cell r="H28">
            <v>529.29174218749984</v>
          </cell>
          <cell r="I28">
            <v>559.65</v>
          </cell>
          <cell r="J28">
            <v>573.6412499999999</v>
          </cell>
          <cell r="K28">
            <v>587.9822812499998</v>
          </cell>
          <cell r="L28">
            <v>602.68183828124972</v>
          </cell>
          <cell r="M28">
            <v>617.74888423828088</v>
          </cell>
          <cell r="N28">
            <v>633.1926063442379</v>
          </cell>
          <cell r="O28">
            <v>649.02242150284383</v>
          </cell>
          <cell r="P28">
            <v>665.24798204041485</v>
          </cell>
          <cell r="Q28">
            <v>681.87918159142521</v>
          </cell>
          <cell r="R28">
            <v>698.92616113121073</v>
          </cell>
          <cell r="S28">
            <v>716.39931515949092</v>
          </cell>
          <cell r="T28">
            <v>752.66703048943998</v>
          </cell>
        </row>
        <row r="31">
          <cell r="F31">
            <v>0.131333767894667</v>
          </cell>
          <cell r="G31">
            <v>0.12703481886229509</v>
          </cell>
          <cell r="H31">
            <v>0.11832317655585352</v>
          </cell>
          <cell r="I31">
            <v>0.10356413206581415</v>
          </cell>
          <cell r="J31">
            <v>0.10067240345957486</v>
          </cell>
          <cell r="K31">
            <v>8.546858981930705E-2</v>
          </cell>
          <cell r="L31">
            <v>7.2870685921525222E-2</v>
          </cell>
          <cell r="M31">
            <v>6.5487518027733171E-2</v>
          </cell>
          <cell r="N31">
            <v>4.8459421741774318E-2</v>
          </cell>
          <cell r="O31">
            <v>3.5241757552690559E-2</v>
          </cell>
          <cell r="P31">
            <v>2.5716406440257293E-2</v>
          </cell>
          <cell r="Q31">
            <v>2.2696350997230764E-2</v>
          </cell>
          <cell r="R31">
            <v>2.3250489610630126E-2</v>
          </cell>
          <cell r="S31">
            <v>2.4812285544710967E-2</v>
          </cell>
          <cell r="T31">
            <v>1.5068195505935843E-2</v>
          </cell>
        </row>
        <row r="39">
          <cell r="F39">
            <v>95.825649719793105</v>
          </cell>
          <cell r="G39">
            <v>92.688988138061092</v>
          </cell>
          <cell r="H39">
            <v>86.332673250249954</v>
          </cell>
          <cell r="I39">
            <v>0</v>
          </cell>
          <cell r="J39">
            <v>0</v>
          </cell>
          <cell r="K39">
            <v>0</v>
          </cell>
          <cell r="L39">
            <v>0</v>
          </cell>
          <cell r="M39">
            <v>0</v>
          </cell>
          <cell r="N39">
            <v>0</v>
          </cell>
          <cell r="O39">
            <v>53.319021738366331</v>
          </cell>
          <cell r="P39">
            <v>38.907640516244896</v>
          </cell>
          <cell r="Q39">
            <v>34.338447235318149</v>
          </cell>
          <cell r="R39">
            <v>35.176831323561572</v>
          </cell>
          <cell r="S39">
            <v>37.539750688058199</v>
          </cell>
          <cell r="T39">
            <v>22.797428378472205</v>
          </cell>
        </row>
        <row r="40">
          <cell r="F40">
            <v>0</v>
          </cell>
          <cell r="G40">
            <v>0</v>
          </cell>
          <cell r="H40">
            <v>0</v>
          </cell>
          <cell r="I40">
            <v>47.320637766418471</v>
          </cell>
          <cell r="J40">
            <v>48.709396422414514</v>
          </cell>
          <cell r="K40">
            <v>44.277990299219141</v>
          </cell>
          <cell r="L40">
            <v>40.96240237129669</v>
          </cell>
          <cell r="M40">
            <v>40.596495001204389</v>
          </cell>
          <cell r="N40">
            <v>33.8736776407615</v>
          </cell>
          <cell r="O40">
            <v>0</v>
          </cell>
          <cell r="P40">
            <v>0</v>
          </cell>
          <cell r="Q40">
            <v>0</v>
          </cell>
          <cell r="R40">
            <v>0</v>
          </cell>
          <cell r="S40">
            <v>0</v>
          </cell>
          <cell r="T40">
            <v>0</v>
          </cell>
        </row>
        <row r="42">
          <cell r="F42">
            <v>95.825649719793105</v>
          </cell>
          <cell r="G42">
            <v>92.688988138061092</v>
          </cell>
          <cell r="H42">
            <v>86.332673250249954</v>
          </cell>
          <cell r="I42">
            <v>47.320637766418471</v>
          </cell>
          <cell r="J42">
            <v>48.709396422414514</v>
          </cell>
          <cell r="K42">
            <v>44.277990299219141</v>
          </cell>
          <cell r="L42">
            <v>40.96240237129669</v>
          </cell>
          <cell r="M42">
            <v>40.596495001204389</v>
          </cell>
          <cell r="N42">
            <v>33.8736776407615</v>
          </cell>
          <cell r="O42">
            <v>53.319021738366331</v>
          </cell>
          <cell r="P42">
            <v>38.907640516244896</v>
          </cell>
          <cell r="Q42">
            <v>34.338447235318149</v>
          </cell>
          <cell r="R42">
            <v>35.176831323561572</v>
          </cell>
          <cell r="S42">
            <v>37.539750688058199</v>
          </cell>
          <cell r="T42">
            <v>22.797428378472205</v>
          </cell>
        </row>
      </sheetData>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lidation"/>
      <sheetName val="ERR"/>
      <sheetName val="USD Recs"/>
      <sheetName val="SAP Jnl"/>
      <sheetName val="SAP RTA Jnl"/>
      <sheetName val="TB Inputs"/>
      <sheetName val="220100  261000 Inputs"/>
      <sheetName val="ET AU Tax Proof"/>
      <sheetName val="ET AU Proof Def."/>
      <sheetName val="Rollover Data"/>
      <sheetName val="Account Rec"/>
      <sheetName val="Revised DCR Model - 2010 Costs"/>
    </sheetNames>
    <sheetDataSet>
      <sheetData sheetId="0"/>
      <sheetData sheetId="1"/>
      <sheetData sheetId="2"/>
      <sheetData sheetId="3">
        <row r="13">
          <cell r="X13">
            <v>-162422327.66000003</v>
          </cell>
          <cell r="AA13">
            <v>10888024.289999999</v>
          </cell>
          <cell r="BA13">
            <v>-46656418.270000003</v>
          </cell>
          <cell r="BD13">
            <v>3241102.31</v>
          </cell>
          <cell r="CD13">
            <v>-5502800.129999999</v>
          </cell>
          <cell r="CG13">
            <v>382047.84</v>
          </cell>
          <cell r="DG13">
            <v>-90123849.790000007</v>
          </cell>
          <cell r="DJ13">
            <v>4952292.2200000007</v>
          </cell>
          <cell r="EJ13">
            <v>-31547204.739999998</v>
          </cell>
          <cell r="EM13">
            <v>2034951.67</v>
          </cell>
        </row>
        <row r="32">
          <cell r="B32">
            <v>27008.05</v>
          </cell>
          <cell r="C32">
            <v>13305883.16</v>
          </cell>
          <cell r="E32">
            <v>331.36</v>
          </cell>
          <cell r="F32">
            <v>2982.21</v>
          </cell>
          <cell r="K32">
            <v>-27339.41</v>
          </cell>
          <cell r="L32">
            <v>-246054.67</v>
          </cell>
          <cell r="N32">
            <v>-20450.939999999999</v>
          </cell>
          <cell r="O32">
            <v>-2547231.34</v>
          </cell>
          <cell r="Q32">
            <v>26671.45</v>
          </cell>
          <cell r="T32">
            <v>-26671.45</v>
          </cell>
          <cell r="X32">
            <v>-13062810.699999999</v>
          </cell>
          <cell r="Z32">
            <v>20450.939999999999</v>
          </cell>
          <cell r="AA32">
            <v>2547231.34</v>
          </cell>
          <cell r="AE32">
            <v>1467.39</v>
          </cell>
          <cell r="AF32">
            <v>3765153.65</v>
          </cell>
          <cell r="AH32">
            <v>95.06</v>
          </cell>
          <cell r="AI32">
            <v>855.52</v>
          </cell>
          <cell r="AN32">
            <v>-1562.45</v>
          </cell>
          <cell r="AO32">
            <v>-14062.13</v>
          </cell>
          <cell r="AQ32">
            <v>-21838.47</v>
          </cell>
          <cell r="AR32">
            <v>-714481.04</v>
          </cell>
          <cell r="AT32">
            <v>7834.92</v>
          </cell>
          <cell r="AW32">
            <v>-7834.82</v>
          </cell>
          <cell r="BA32">
            <v>-3751947.04</v>
          </cell>
          <cell r="BC32">
            <v>21838.47</v>
          </cell>
          <cell r="BD32">
            <v>714481.04</v>
          </cell>
          <cell r="BH32">
            <v>173.07</v>
          </cell>
          <cell r="BI32">
            <v>430242.99</v>
          </cell>
          <cell r="BK32">
            <v>11.21</v>
          </cell>
          <cell r="BL32">
            <v>100.9</v>
          </cell>
          <cell r="BQ32">
            <v>-184.28</v>
          </cell>
          <cell r="BR32">
            <v>-1658.51</v>
          </cell>
          <cell r="BT32">
            <v>-2675.36</v>
          </cell>
          <cell r="BU32">
            <v>-84255.75</v>
          </cell>
          <cell r="BW32">
            <v>924.03</v>
          </cell>
          <cell r="BZ32">
            <v>-924.03</v>
          </cell>
          <cell r="CD32">
            <v>-428685.38</v>
          </cell>
          <cell r="CF32">
            <v>2675.36</v>
          </cell>
          <cell r="CG32">
            <v>84255.75</v>
          </cell>
          <cell r="CK32">
            <v>2847.58</v>
          </cell>
          <cell r="CL32">
            <v>7419522.8399999999</v>
          </cell>
          <cell r="CN32">
            <v>184.25</v>
          </cell>
          <cell r="CO32">
            <v>1658.24</v>
          </cell>
          <cell r="CT32">
            <v>-3031.83</v>
          </cell>
          <cell r="CU32">
            <v>-27286.44</v>
          </cell>
          <cell r="CW32">
            <v>-8238.11</v>
          </cell>
          <cell r="CX32">
            <v>-858260.79</v>
          </cell>
          <cell r="CZ32">
            <v>11962.61</v>
          </cell>
          <cell r="DC32">
            <v>-11962.61</v>
          </cell>
          <cell r="DG32">
            <v>-7393894.6399999997</v>
          </cell>
          <cell r="DI32">
            <v>8238.11</v>
          </cell>
          <cell r="DJ32">
            <v>858260.79</v>
          </cell>
          <cell r="DN32">
            <v>996.58</v>
          </cell>
          <cell r="DO32">
            <v>2590545.73</v>
          </cell>
          <cell r="DQ32">
            <v>64.5</v>
          </cell>
          <cell r="DR32">
            <v>580.44000000000005</v>
          </cell>
          <cell r="DW32">
            <v>-1061.08</v>
          </cell>
          <cell r="DX32">
            <v>-9549.77</v>
          </cell>
          <cell r="DZ32">
            <v>-727.06</v>
          </cell>
          <cell r="EA32">
            <v>-330721.99</v>
          </cell>
          <cell r="EC32">
            <v>4190.1899999999996</v>
          </cell>
          <cell r="EF32">
            <v>-4190.1899999999996</v>
          </cell>
          <cell r="EJ32">
            <v>-2581576.4</v>
          </cell>
          <cell r="EL32">
            <v>727.06</v>
          </cell>
          <cell r="EM32">
            <v>330721.99</v>
          </cell>
        </row>
        <row r="33">
          <cell r="B33">
            <v>0</v>
          </cell>
          <cell r="C33">
            <v>0</v>
          </cell>
          <cell r="E33">
            <v>0</v>
          </cell>
          <cell r="F33">
            <v>0</v>
          </cell>
          <cell r="K33">
            <v>0</v>
          </cell>
          <cell r="L33">
            <v>0</v>
          </cell>
          <cell r="N33">
            <v>0</v>
          </cell>
          <cell r="O33">
            <v>0</v>
          </cell>
          <cell r="Q33">
            <v>0</v>
          </cell>
          <cell r="T33">
            <v>0</v>
          </cell>
          <cell r="X33">
            <v>0</v>
          </cell>
          <cell r="Z33">
            <v>0</v>
          </cell>
          <cell r="AA33">
            <v>0</v>
          </cell>
          <cell r="AE33">
            <v>0</v>
          </cell>
          <cell r="AF33">
            <v>0</v>
          </cell>
          <cell r="AH33">
            <v>0</v>
          </cell>
          <cell r="AI33">
            <v>0</v>
          </cell>
          <cell r="AN33">
            <v>0</v>
          </cell>
          <cell r="AO33">
            <v>0</v>
          </cell>
          <cell r="AQ33">
            <v>0</v>
          </cell>
          <cell r="AR33">
            <v>0</v>
          </cell>
          <cell r="AT33">
            <v>0</v>
          </cell>
          <cell r="AW33">
            <v>0</v>
          </cell>
          <cell r="BA33">
            <v>0</v>
          </cell>
          <cell r="BC33">
            <v>0</v>
          </cell>
          <cell r="BD33">
            <v>0</v>
          </cell>
          <cell r="BH33">
            <v>0</v>
          </cell>
          <cell r="BI33">
            <v>0</v>
          </cell>
          <cell r="BK33">
            <v>0</v>
          </cell>
          <cell r="BL33">
            <v>0</v>
          </cell>
          <cell r="BQ33">
            <v>0</v>
          </cell>
          <cell r="BR33">
            <v>0</v>
          </cell>
          <cell r="BT33">
            <v>0</v>
          </cell>
          <cell r="BU33">
            <v>0</v>
          </cell>
          <cell r="BW33">
            <v>0</v>
          </cell>
          <cell r="BZ33">
            <v>0</v>
          </cell>
          <cell r="CD33">
            <v>0</v>
          </cell>
          <cell r="CF33">
            <v>0</v>
          </cell>
          <cell r="CG33">
            <v>0</v>
          </cell>
          <cell r="CK33">
            <v>0</v>
          </cell>
          <cell r="CL33">
            <v>0</v>
          </cell>
          <cell r="CN33">
            <v>0</v>
          </cell>
          <cell r="CO33">
            <v>0</v>
          </cell>
          <cell r="CT33">
            <v>0</v>
          </cell>
          <cell r="CU33">
            <v>0</v>
          </cell>
          <cell r="CW33">
            <v>0</v>
          </cell>
          <cell r="CX33">
            <v>0</v>
          </cell>
          <cell r="CZ33">
            <v>0</v>
          </cell>
          <cell r="DC33">
            <v>0</v>
          </cell>
          <cell r="DG33">
            <v>0</v>
          </cell>
          <cell r="DI33">
            <v>0</v>
          </cell>
          <cell r="DJ33">
            <v>0</v>
          </cell>
          <cell r="DN33">
            <v>0</v>
          </cell>
          <cell r="DO33">
            <v>0</v>
          </cell>
          <cell r="DQ33">
            <v>0</v>
          </cell>
          <cell r="DR33">
            <v>0</v>
          </cell>
          <cell r="DW33">
            <v>0</v>
          </cell>
          <cell r="DX33">
            <v>0</v>
          </cell>
          <cell r="DZ33">
            <v>0</v>
          </cell>
          <cell r="EA33">
            <v>0</v>
          </cell>
          <cell r="EC33">
            <v>0</v>
          </cell>
          <cell r="EF33">
            <v>0</v>
          </cell>
          <cell r="EJ33">
            <v>0</v>
          </cell>
          <cell r="EL33">
            <v>0</v>
          </cell>
          <cell r="EM33">
            <v>0</v>
          </cell>
        </row>
        <row r="34">
          <cell r="C34">
            <v>0</v>
          </cell>
          <cell r="O34">
            <v>0</v>
          </cell>
          <cell r="X34">
            <v>0</v>
          </cell>
          <cell r="AA34">
            <v>0</v>
          </cell>
          <cell r="AF34">
            <v>0</v>
          </cell>
          <cell r="AR34">
            <v>0</v>
          </cell>
          <cell r="BA34">
            <v>0</v>
          </cell>
          <cell r="BD34">
            <v>0</v>
          </cell>
          <cell r="BI34">
            <v>0.01</v>
          </cell>
          <cell r="BU34">
            <v>0</v>
          </cell>
          <cell r="CD34">
            <v>-0.01</v>
          </cell>
          <cell r="CG34">
            <v>0</v>
          </cell>
          <cell r="CL34">
            <v>0</v>
          </cell>
          <cell r="CX34">
            <v>0</v>
          </cell>
          <cell r="DG34">
            <v>0</v>
          </cell>
          <cell r="DJ34">
            <v>0</v>
          </cell>
          <cell r="DO34">
            <v>0</v>
          </cell>
          <cell r="EA34">
            <v>0</v>
          </cell>
          <cell r="EJ34">
            <v>0</v>
          </cell>
          <cell r="EM34">
            <v>0</v>
          </cell>
        </row>
        <row r="38">
          <cell r="X38">
            <v>-24360953.32</v>
          </cell>
          <cell r="Z38">
            <v>2914368.48</v>
          </cell>
          <cell r="AA38">
            <v>-196814180.78999999</v>
          </cell>
          <cell r="BA38">
            <v>-6972060.6399999997</v>
          </cell>
          <cell r="BC38">
            <v>-1351035.67</v>
          </cell>
          <cell r="BD38">
            <v>-56862154.850000001</v>
          </cell>
          <cell r="CD38">
            <v>-808425.33</v>
          </cell>
          <cell r="CF38">
            <v>-176138.23999999999</v>
          </cell>
          <cell r="CG38">
            <v>-6641869.6799999997</v>
          </cell>
          <cell r="DG38">
            <v>-13638191.27</v>
          </cell>
          <cell r="DI38">
            <v>1278019.28</v>
          </cell>
          <cell r="DJ38">
            <v>-97603382.549999997</v>
          </cell>
          <cell r="EJ38">
            <v>-4767049.84</v>
          </cell>
          <cell r="EL38">
            <v>796133.26</v>
          </cell>
          <cell r="EM38">
            <v>-40293859.990000002</v>
          </cell>
        </row>
      </sheetData>
      <sheetData sheetId="4"/>
      <sheetData sheetId="5"/>
      <sheetData sheetId="6">
        <row r="3">
          <cell r="E3">
            <v>40543</v>
          </cell>
        </row>
        <row r="4">
          <cell r="E4">
            <v>40908</v>
          </cell>
        </row>
        <row r="5">
          <cell r="E5">
            <v>1.0170999999999999</v>
          </cell>
        </row>
        <row r="445">
          <cell r="E445">
            <v>7372804</v>
          </cell>
          <cell r="J445">
            <v>2987659</v>
          </cell>
          <cell r="O445">
            <v>351153</v>
          </cell>
        </row>
        <row r="453">
          <cell r="E453">
            <v>173286.5999999959</v>
          </cell>
          <cell r="J453">
            <v>70220.399999999441</v>
          </cell>
          <cell r="O453">
            <v>8253.2999999999302</v>
          </cell>
        </row>
        <row r="460">
          <cell r="E460">
            <v>5014.43</v>
          </cell>
        </row>
        <row r="461">
          <cell r="E461">
            <v>104803.64</v>
          </cell>
        </row>
        <row r="465">
          <cell r="E465">
            <v>1755.22</v>
          </cell>
        </row>
        <row r="466">
          <cell r="E466">
            <v>37128.730000000003</v>
          </cell>
        </row>
        <row r="470">
          <cell r="E470">
            <v>9388.81</v>
          </cell>
        </row>
        <row r="471">
          <cell r="E471">
            <v>-113385.34</v>
          </cell>
        </row>
        <row r="475">
          <cell r="E475">
            <v>2622.5</v>
          </cell>
        </row>
        <row r="476">
          <cell r="E476">
            <v>49743.76</v>
          </cell>
        </row>
        <row r="480">
          <cell r="E480">
            <v>309.3</v>
          </cell>
        </row>
        <row r="481">
          <cell r="E481">
            <v>5866.79</v>
          </cell>
        </row>
        <row r="486">
          <cell r="E486">
            <v>557.16</v>
          </cell>
        </row>
        <row r="487">
          <cell r="E487">
            <v>11644.85</v>
          </cell>
        </row>
        <row r="491">
          <cell r="E491">
            <v>195.02</v>
          </cell>
        </row>
        <row r="492">
          <cell r="E492">
            <v>4125.41</v>
          </cell>
        </row>
        <row r="496">
          <cell r="E496">
            <v>1043.2</v>
          </cell>
        </row>
        <row r="497">
          <cell r="E497">
            <v>-12598.37</v>
          </cell>
        </row>
        <row r="501">
          <cell r="E501">
            <v>291.39</v>
          </cell>
        </row>
        <row r="502">
          <cell r="E502">
            <v>5527.08</v>
          </cell>
        </row>
        <row r="506">
          <cell r="E506">
            <v>34.369999999999997</v>
          </cell>
        </row>
        <row r="507">
          <cell r="E507">
            <v>651.87</v>
          </cell>
        </row>
      </sheetData>
      <sheetData sheetId="7"/>
      <sheetData sheetId="8">
        <row r="58">
          <cell r="D58">
            <v>151082240.90000001</v>
          </cell>
          <cell r="H58">
            <v>43692107.509999998</v>
          </cell>
          <cell r="L58">
            <v>5152103.0999999996</v>
          </cell>
          <cell r="P58">
            <v>85905416.209999993</v>
          </cell>
          <cell r="T58">
            <v>30053096.100000001</v>
          </cell>
        </row>
        <row r="94">
          <cell r="D94">
            <v>151429309.89000002</v>
          </cell>
          <cell r="E94">
            <v>38563.22</v>
          </cell>
          <cell r="H94">
            <v>43652947.859999999</v>
          </cell>
          <cell r="I94">
            <v>-4351.08</v>
          </cell>
          <cell r="L94">
            <v>5147484.6199999992</v>
          </cell>
          <cell r="M94">
            <v>-513.16999999999996</v>
          </cell>
          <cell r="P94">
            <v>85821226.339999989</v>
          </cell>
          <cell r="Q94">
            <v>-9354.43</v>
          </cell>
          <cell r="T94">
            <v>30023181.48</v>
          </cell>
          <cell r="U94">
            <v>-3323.85</v>
          </cell>
        </row>
        <row r="95">
          <cell r="D95">
            <v>12371.02</v>
          </cell>
          <cell r="E95">
            <v>1374.56</v>
          </cell>
          <cell r="H95">
            <v>3478.02</v>
          </cell>
          <cell r="I95">
            <v>386.45</v>
          </cell>
          <cell r="L95">
            <v>410.2</v>
          </cell>
          <cell r="M95">
            <v>45.58</v>
          </cell>
          <cell r="P95">
            <v>6672.67</v>
          </cell>
          <cell r="Q95">
            <v>741.41</v>
          </cell>
          <cell r="T95">
            <v>2335.66</v>
          </cell>
          <cell r="U95">
            <v>259.52</v>
          </cell>
        </row>
        <row r="97">
          <cell r="D97">
            <v>-359440.01</v>
          </cell>
          <cell r="E97">
            <v>-39937.78</v>
          </cell>
          <cell r="H97">
            <v>35681.629999999997</v>
          </cell>
          <cell r="I97">
            <v>3964.63</v>
          </cell>
          <cell r="L97">
            <v>4208.28</v>
          </cell>
          <cell r="M97">
            <v>467.59</v>
          </cell>
          <cell r="P97">
            <v>77517.2</v>
          </cell>
          <cell r="Q97">
            <v>8613.02</v>
          </cell>
          <cell r="T97">
            <v>27578.959999999999</v>
          </cell>
          <cell r="U97">
            <v>3064.33</v>
          </cell>
        </row>
        <row r="98">
          <cell r="D98">
            <v>-3856887.97</v>
          </cell>
          <cell r="E98">
            <v>184463.92</v>
          </cell>
          <cell r="H98">
            <v>-1002603.57</v>
          </cell>
          <cell r="I98">
            <v>-284554.84000000003</v>
          </cell>
          <cell r="L98">
            <v>-118070.1</v>
          </cell>
          <cell r="M98">
            <v>-34110.99</v>
          </cell>
          <cell r="P98">
            <v>-2142354.84</v>
          </cell>
          <cell r="Q98">
            <v>-139768.12</v>
          </cell>
          <cell r="T98">
            <v>-1149835.02</v>
          </cell>
          <cell r="U98">
            <v>-27167.43</v>
          </cell>
        </row>
        <row r="99">
          <cell r="E99">
            <v>329919.59999999998</v>
          </cell>
          <cell r="I99">
            <v>96918.07</v>
          </cell>
          <cell r="M99">
            <v>11430.68</v>
          </cell>
          <cell r="Q99">
            <v>147820.39000000001</v>
          </cell>
          <cell r="U99">
            <v>51778.85</v>
          </cell>
        </row>
        <row r="100">
          <cell r="E100">
            <v>-329919.59999999998</v>
          </cell>
          <cell r="I100">
            <v>-96918.07</v>
          </cell>
          <cell r="M100">
            <v>-11430.68</v>
          </cell>
          <cell r="Q100">
            <v>-147820.39000000001</v>
          </cell>
          <cell r="U100">
            <v>-51778.85</v>
          </cell>
        </row>
        <row r="101">
          <cell r="D101">
            <v>-151082240.90000001</v>
          </cell>
          <cell r="H101">
            <v>-43692107.509999998</v>
          </cell>
          <cell r="L101">
            <v>-5152103.0999999996</v>
          </cell>
          <cell r="P101">
            <v>-85905416.209999993</v>
          </cell>
          <cell r="T101">
            <v>-30053096.100000001</v>
          </cell>
        </row>
        <row r="102">
          <cell r="D102">
            <v>3856887.97</v>
          </cell>
          <cell r="E102">
            <v>-184463.92</v>
          </cell>
          <cell r="H102">
            <v>1002603.57</v>
          </cell>
          <cell r="I102">
            <v>284554.84000000003</v>
          </cell>
          <cell r="L102">
            <v>118070.1</v>
          </cell>
          <cell r="M102">
            <v>34110.99</v>
          </cell>
          <cell r="P102">
            <v>2142354.84</v>
          </cell>
          <cell r="Q102">
            <v>139768.12</v>
          </cell>
          <cell r="T102">
            <v>1149835.02</v>
          </cell>
          <cell r="U102">
            <v>27167.43</v>
          </cell>
        </row>
      </sheetData>
      <sheetData sheetId="9">
        <row r="103">
          <cell r="E103">
            <v>23911037.260000002</v>
          </cell>
          <cell r="N103">
            <v>-177131.63</v>
          </cell>
          <cell r="U103">
            <v>6344794.7800000003</v>
          </cell>
          <cell r="AD103">
            <v>7462.95</v>
          </cell>
          <cell r="AK103">
            <v>910644.99</v>
          </cell>
          <cell r="AT103">
            <v>3995.29</v>
          </cell>
          <cell r="BA103">
            <v>10019590.73</v>
          </cell>
          <cell r="BJ103">
            <v>-10275.870000000001</v>
          </cell>
          <cell r="BQ103">
            <v>3753989.97</v>
          </cell>
          <cell r="BZ103">
            <v>-7794.42</v>
          </cell>
        </row>
        <row r="105">
          <cell r="E105">
            <v>-5447398.3799999999</v>
          </cell>
          <cell r="U105">
            <v>-1829015.11</v>
          </cell>
          <cell r="AK105">
            <v>-153981.03</v>
          </cell>
          <cell r="BA105">
            <v>-2735995.79</v>
          </cell>
          <cell r="BQ105">
            <v>-717676.65</v>
          </cell>
        </row>
      </sheetData>
      <sheetData sheetId="10">
        <row r="100">
          <cell r="E100">
            <v>-15233836.27</v>
          </cell>
          <cell r="J100">
            <v>-3438713.9</v>
          </cell>
          <cell r="O100">
            <v>-428693.38999999966</v>
          </cell>
          <cell r="T100">
            <v>-8642258.5299999993</v>
          </cell>
          <cell r="Y100">
            <v>-3069110.02</v>
          </cell>
        </row>
        <row r="101">
          <cell r="E101">
            <v>-226746767.90000001</v>
          </cell>
          <cell r="J101">
            <v>-67264693.859999999</v>
          </cell>
          <cell r="O101">
            <v>-8112908.8500000006</v>
          </cell>
          <cell r="T101">
            <v>-110833097.52</v>
          </cell>
          <cell r="Y101">
            <v>-45738199.75</v>
          </cell>
        </row>
        <row r="102">
          <cell r="E102">
            <v>3275964.03</v>
          </cell>
          <cell r="J102">
            <v>-1643053.46</v>
          </cell>
          <cell r="O102">
            <v>-214244.52</v>
          </cell>
          <cell r="T102">
            <v>1148527.03</v>
          </cell>
          <cell r="Y102">
            <v>776760.25</v>
          </cell>
        </row>
        <row r="103">
          <cell r="E103">
            <v>-230022731.93000001</v>
          </cell>
          <cell r="J103">
            <v>-65621640.399999999</v>
          </cell>
          <cell r="O103">
            <v>-7898664.3300000001</v>
          </cell>
          <cell r="T103">
            <v>-111981624.55</v>
          </cell>
          <cell r="Y103">
            <v>-46514960</v>
          </cell>
        </row>
      </sheetData>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Page"/>
      <sheetName val="ATT Summary 2018 BU"/>
      <sheetName val="ATT 2- Other Adjustments"/>
      <sheetName val="ATT 1- Capex Opex"/>
      <sheetName val="ATT 3- 03-12 Permit costs"/>
      <sheetName val="ATT 4- Revenue"/>
      <sheetName val="ATT 5- APT Instlaments"/>
      <sheetName val="Dec 2018 BU Billing Stmt"/>
      <sheetName val="Exp EG5"/>
      <sheetName val="JV(03-12) USD"/>
    </sheetNames>
    <sheetDataSet>
      <sheetData sheetId="0" refreshError="1">
        <row r="5">
          <cell r="B5" t="str">
            <v>Inpex Sahul Ltd</v>
          </cell>
        </row>
        <row r="6">
          <cell r="B6" t="str">
            <v>111 111 111</v>
          </cell>
        </row>
        <row r="7">
          <cell r="B7">
            <v>43830</v>
          </cell>
        </row>
      </sheetData>
      <sheetData sheetId="1" refreshError="1">
        <row r="9">
          <cell r="D9">
            <v>11.378119999999999</v>
          </cell>
        </row>
      </sheetData>
      <sheetData sheetId="2" refreshError="1"/>
      <sheetData sheetId="3" refreshError="1"/>
      <sheetData sheetId="4" refreshError="1"/>
      <sheetData sheetId="5" refreshError="1"/>
      <sheetData sheetId="6" refreshError="1">
        <row r="23">
          <cell r="D23">
            <v>0</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f.gov.tl/taxation/petroleum-tax/?lang=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1"/>
  </sheetPr>
  <dimension ref="A3:S232"/>
  <sheetViews>
    <sheetView tabSelected="1" view="pageBreakPreview" topLeftCell="A193" zoomScale="124" zoomScaleNormal="100" zoomScaleSheetLayoutView="124" workbookViewId="0">
      <selection activeCell="P199" sqref="P199"/>
    </sheetView>
  </sheetViews>
  <sheetFormatPr defaultRowHeight="12.75" x14ac:dyDescent="0.2"/>
  <cols>
    <col min="1" max="1" width="3.85546875" customWidth="1"/>
    <col min="2" max="4" width="8.85546875" customWidth="1"/>
    <col min="5" max="5" width="8.28515625" customWidth="1"/>
    <col min="6" max="6" width="4.28515625" customWidth="1"/>
    <col min="7" max="8" width="8.85546875" customWidth="1"/>
    <col min="9" max="12" width="4.28515625" customWidth="1"/>
    <col min="13" max="13" width="6" customWidth="1"/>
    <col min="14" max="14" width="4.28515625" customWidth="1"/>
    <col min="15" max="15" width="2.85546875" customWidth="1"/>
    <col min="16" max="16" width="12.85546875" customWidth="1"/>
    <col min="17" max="17" width="2.85546875" customWidth="1"/>
    <col min="18" max="18" width="12.85546875" customWidth="1"/>
    <col min="19" max="19" width="2.85546875" hidden="1" customWidth="1"/>
  </cols>
  <sheetData>
    <row r="3" spans="1:19" x14ac:dyDescent="0.2">
      <c r="A3" s="37"/>
      <c r="B3" s="40"/>
      <c r="C3" s="40"/>
      <c r="D3" s="40"/>
      <c r="E3" s="40"/>
      <c r="F3" s="40"/>
      <c r="G3" s="40"/>
      <c r="H3" s="40"/>
      <c r="I3" s="40"/>
      <c r="J3" s="40"/>
      <c r="K3" s="40"/>
      <c r="L3" s="40"/>
      <c r="M3" s="40"/>
      <c r="N3" s="40"/>
      <c r="O3" s="40"/>
      <c r="P3" s="40"/>
      <c r="Q3" s="40"/>
      <c r="R3" s="40"/>
      <c r="S3" s="82"/>
    </row>
    <row r="4" spans="1:19" x14ac:dyDescent="0.2">
      <c r="A4" s="6"/>
      <c r="S4" s="4"/>
    </row>
    <row r="5" spans="1:19" x14ac:dyDescent="0.2">
      <c r="A5" s="6"/>
      <c r="S5" s="4"/>
    </row>
    <row r="6" spans="1:19" x14ac:dyDescent="0.2">
      <c r="A6" s="6"/>
      <c r="S6" s="4"/>
    </row>
    <row r="7" spans="1:19" ht="24.75" customHeight="1" x14ac:dyDescent="0.4">
      <c r="A7" s="6"/>
      <c r="B7" s="97" t="s">
        <v>110</v>
      </c>
      <c r="C7" s="97"/>
      <c r="D7" s="97"/>
      <c r="E7" s="97"/>
      <c r="F7" s="97"/>
      <c r="G7" s="97"/>
      <c r="H7" s="97"/>
      <c r="I7" s="97"/>
      <c r="J7" s="97"/>
      <c r="K7" s="97"/>
      <c r="L7" s="97"/>
      <c r="M7" s="97"/>
      <c r="N7" s="97"/>
      <c r="O7" s="97"/>
      <c r="P7" s="97"/>
      <c r="Q7" s="97"/>
      <c r="R7" s="81"/>
      <c r="S7" s="4"/>
    </row>
    <row r="8" spans="1:19" ht="18.75" x14ac:dyDescent="0.3">
      <c r="A8" s="6"/>
      <c r="B8" s="91" t="s">
        <v>109</v>
      </c>
      <c r="C8" s="91"/>
      <c r="D8" s="91"/>
      <c r="E8" s="91"/>
      <c r="F8" s="91"/>
      <c r="G8" s="91"/>
      <c r="H8" s="91"/>
      <c r="I8" s="91"/>
      <c r="J8" s="91"/>
      <c r="K8" s="91"/>
      <c r="L8" s="91"/>
      <c r="M8" s="91"/>
      <c r="N8" s="91"/>
      <c r="O8" s="91"/>
      <c r="P8" s="91"/>
      <c r="Q8" s="91"/>
      <c r="R8" s="76"/>
      <c r="S8" s="4"/>
    </row>
    <row r="9" spans="1:19" ht="13.9" customHeight="1" x14ac:dyDescent="0.2">
      <c r="A9" s="6"/>
      <c r="B9" s="98" t="s">
        <v>118</v>
      </c>
      <c r="C9" s="98"/>
      <c r="D9" s="98"/>
      <c r="E9" s="98"/>
      <c r="F9" s="98"/>
      <c r="G9" s="98"/>
      <c r="H9" s="98"/>
      <c r="I9" s="98"/>
      <c r="J9" s="98"/>
      <c r="K9" s="98"/>
      <c r="L9" s="98"/>
      <c r="M9" s="98"/>
      <c r="N9" s="98"/>
      <c r="O9" s="98"/>
      <c r="P9" s="98"/>
      <c r="Q9" s="98"/>
      <c r="R9" s="80"/>
      <c r="S9" s="4"/>
    </row>
    <row r="10" spans="1:19" ht="13.9" customHeight="1" x14ac:dyDescent="0.2">
      <c r="A10" s="6"/>
      <c r="B10" s="98" t="s">
        <v>108</v>
      </c>
      <c r="C10" s="98"/>
      <c r="D10" s="98"/>
      <c r="E10" s="98"/>
      <c r="F10" s="98"/>
      <c r="G10" s="98"/>
      <c r="H10" s="98"/>
      <c r="I10" s="98"/>
      <c r="J10" s="98"/>
      <c r="K10" s="98"/>
      <c r="L10" s="98"/>
      <c r="M10" s="98"/>
      <c r="N10" s="98"/>
      <c r="O10" s="98"/>
      <c r="P10" s="98"/>
      <c r="Q10" s="98"/>
      <c r="R10" s="80"/>
      <c r="S10" s="4"/>
    </row>
    <row r="11" spans="1:19" ht="15" x14ac:dyDescent="0.2">
      <c r="A11" s="6"/>
      <c r="B11" s="99" t="s">
        <v>107</v>
      </c>
      <c r="C11" s="99"/>
      <c r="D11" s="99"/>
      <c r="E11" s="99"/>
      <c r="F11" s="99"/>
      <c r="G11" s="99"/>
      <c r="H11" s="99"/>
      <c r="I11" s="99"/>
      <c r="J11" s="99"/>
      <c r="K11" s="99"/>
      <c r="L11" s="99"/>
      <c r="M11" s="99"/>
      <c r="N11" s="99"/>
      <c r="O11" s="99"/>
      <c r="P11" s="99"/>
      <c r="Q11" s="99"/>
      <c r="R11" s="79"/>
      <c r="S11" s="78"/>
    </row>
    <row r="12" spans="1:19" x14ac:dyDescent="0.2">
      <c r="A12" s="6"/>
      <c r="C12" s="77"/>
      <c r="D12" s="77"/>
      <c r="E12" s="77"/>
      <c r="F12" s="77"/>
      <c r="G12" s="77"/>
      <c r="H12" s="77"/>
      <c r="I12" s="77"/>
      <c r="J12" s="77"/>
      <c r="K12" s="77"/>
      <c r="L12" s="77"/>
      <c r="M12" s="77"/>
      <c r="N12" s="77"/>
      <c r="O12" s="77"/>
      <c r="P12" s="77"/>
      <c r="Q12" s="77"/>
      <c r="R12" s="77"/>
      <c r="S12" s="77"/>
    </row>
    <row r="13" spans="1:19" ht="18.75" x14ac:dyDescent="0.3">
      <c r="A13" s="6"/>
      <c r="B13" s="91" t="s">
        <v>106</v>
      </c>
      <c r="C13" s="91"/>
      <c r="D13" s="91"/>
      <c r="E13" s="91"/>
      <c r="F13" s="91"/>
      <c r="G13" s="91"/>
      <c r="H13" s="91"/>
      <c r="I13" s="91"/>
      <c r="J13" s="91"/>
      <c r="K13" s="91"/>
      <c r="L13" s="91"/>
      <c r="M13" s="91"/>
      <c r="N13" s="91"/>
      <c r="O13" s="91"/>
      <c r="P13" s="91"/>
      <c r="Q13" s="91"/>
      <c r="R13" s="76"/>
      <c r="S13" s="4"/>
    </row>
    <row r="14" spans="1:19" ht="18.75" x14ac:dyDescent="0.3">
      <c r="A14" s="6"/>
      <c r="B14" s="92" t="s">
        <v>105</v>
      </c>
      <c r="C14" s="92"/>
      <c r="D14" s="92"/>
      <c r="E14" s="92"/>
      <c r="F14" s="92"/>
      <c r="G14" s="92"/>
      <c r="H14" s="92"/>
      <c r="I14" s="92"/>
      <c r="J14" s="92"/>
      <c r="K14" s="92"/>
      <c r="L14" s="92"/>
      <c r="M14" s="92"/>
      <c r="N14" s="92"/>
      <c r="O14" s="92"/>
      <c r="P14" s="92"/>
      <c r="Q14" s="92"/>
      <c r="R14" s="76"/>
      <c r="S14" s="4"/>
    </row>
    <row r="15" spans="1:19" ht="18.75" x14ac:dyDescent="0.3">
      <c r="A15" s="6"/>
      <c r="B15" s="91" t="s">
        <v>111</v>
      </c>
      <c r="C15" s="91"/>
      <c r="D15" s="91"/>
      <c r="E15" s="91"/>
      <c r="F15" s="91"/>
      <c r="G15" s="91"/>
      <c r="H15" s="91"/>
      <c r="I15" s="91"/>
      <c r="J15" s="91"/>
      <c r="K15" s="91"/>
      <c r="L15" s="91"/>
      <c r="M15" s="91"/>
      <c r="N15" s="91"/>
      <c r="O15" s="91"/>
      <c r="P15" s="91"/>
      <c r="Q15" s="91"/>
      <c r="R15" s="76"/>
      <c r="S15" s="4"/>
    </row>
    <row r="16" spans="1:19" x14ac:dyDescent="0.2">
      <c r="A16" s="6"/>
      <c r="S16" s="4"/>
    </row>
    <row r="17" spans="1:19" ht="36" customHeight="1" x14ac:dyDescent="0.2">
      <c r="A17" s="6"/>
      <c r="B17" s="93" t="s">
        <v>126</v>
      </c>
      <c r="C17" s="94"/>
      <c r="D17" s="94"/>
      <c r="E17" s="94"/>
      <c r="F17" s="94"/>
      <c r="G17" s="94"/>
      <c r="H17" s="94"/>
      <c r="I17" s="94"/>
      <c r="J17" s="94"/>
      <c r="K17" s="94"/>
      <c r="L17" s="94"/>
      <c r="M17" s="94"/>
      <c r="N17" s="94"/>
      <c r="O17" s="94"/>
      <c r="P17" s="94"/>
      <c r="Q17" s="94"/>
      <c r="R17" s="95"/>
      <c r="S17" s="4"/>
    </row>
    <row r="18" spans="1:19" x14ac:dyDescent="0.2">
      <c r="A18" s="6"/>
      <c r="S18" s="4"/>
    </row>
    <row r="19" spans="1:19" ht="18.75" x14ac:dyDescent="0.3">
      <c r="A19" s="6"/>
      <c r="B19" s="74" t="s">
        <v>104</v>
      </c>
      <c r="C19" s="60"/>
      <c r="D19" s="75"/>
      <c r="E19" s="85"/>
      <c r="F19" s="86"/>
      <c r="G19" s="86"/>
      <c r="H19" s="86"/>
      <c r="I19" s="60"/>
      <c r="J19" s="60"/>
      <c r="K19" s="60"/>
      <c r="L19" s="60"/>
      <c r="M19" s="60"/>
      <c r="N19" s="60"/>
      <c r="O19" s="60"/>
      <c r="P19" s="60"/>
      <c r="Q19" s="60"/>
      <c r="R19" s="59"/>
      <c r="S19" s="4"/>
    </row>
    <row r="20" spans="1:19" x14ac:dyDescent="0.2">
      <c r="A20" s="6"/>
      <c r="S20" s="4"/>
    </row>
    <row r="21" spans="1:19" ht="18.75" x14ac:dyDescent="0.3">
      <c r="A21" s="6"/>
      <c r="B21" s="74" t="s">
        <v>103</v>
      </c>
      <c r="C21" s="60"/>
      <c r="D21" s="60"/>
      <c r="E21" s="60"/>
      <c r="F21" s="60"/>
      <c r="G21" s="60"/>
      <c r="H21" s="96"/>
      <c r="I21" s="96"/>
      <c r="J21" s="96"/>
      <c r="K21" s="96"/>
      <c r="L21" s="96"/>
      <c r="M21" s="60"/>
      <c r="N21" s="60"/>
      <c r="O21" s="60"/>
      <c r="P21" s="60"/>
      <c r="Q21" s="60"/>
      <c r="R21" s="59"/>
      <c r="S21" s="4"/>
    </row>
    <row r="22" spans="1:19" x14ac:dyDescent="0.2">
      <c r="A22" s="6"/>
      <c r="S22" s="4"/>
    </row>
    <row r="23" spans="1:19" x14ac:dyDescent="0.2">
      <c r="A23" s="6"/>
      <c r="S23" s="4"/>
    </row>
    <row r="24" spans="1:19" x14ac:dyDescent="0.2">
      <c r="A24" s="6"/>
      <c r="S24" s="4"/>
    </row>
    <row r="25" spans="1:19" ht="15.75" x14ac:dyDescent="0.25">
      <c r="A25" s="6"/>
      <c r="B25" s="70" t="s">
        <v>102</v>
      </c>
      <c r="C25" s="69"/>
      <c r="D25" s="69"/>
      <c r="E25" s="69"/>
      <c r="F25" s="69"/>
      <c r="G25" s="69"/>
      <c r="H25" s="69"/>
      <c r="I25" s="69"/>
      <c r="J25" s="69"/>
      <c r="K25" s="69"/>
      <c r="L25" s="69"/>
      <c r="M25" s="69"/>
      <c r="N25" s="69"/>
      <c r="O25" s="69"/>
      <c r="P25" s="69"/>
      <c r="Q25" s="69"/>
      <c r="R25" s="68"/>
      <c r="S25" s="4"/>
    </row>
    <row r="26" spans="1:19" ht="15.75" x14ac:dyDescent="0.25">
      <c r="A26" s="6"/>
      <c r="B26" s="73" t="s">
        <v>101</v>
      </c>
      <c r="C26" s="72"/>
      <c r="D26" s="72"/>
      <c r="E26" s="72"/>
      <c r="F26" s="72"/>
      <c r="G26" s="72"/>
      <c r="H26" s="72"/>
      <c r="I26" s="72"/>
      <c r="J26" s="72"/>
      <c r="K26" s="72"/>
      <c r="L26" s="72"/>
      <c r="M26" s="72"/>
      <c r="N26" s="72"/>
      <c r="O26" s="72"/>
      <c r="P26" s="72"/>
      <c r="Q26" s="72"/>
      <c r="R26" s="71"/>
      <c r="S26" s="4"/>
    </row>
    <row r="27" spans="1:19" ht="14.25" x14ac:dyDescent="0.2">
      <c r="A27" s="6"/>
      <c r="B27" s="63"/>
      <c r="S27" s="4"/>
    </row>
    <row r="28" spans="1:19" ht="14.25" x14ac:dyDescent="0.2">
      <c r="A28" s="6"/>
      <c r="B28" s="63"/>
      <c r="S28" s="4"/>
    </row>
    <row r="29" spans="1:19" x14ac:dyDescent="0.2">
      <c r="A29" s="6"/>
      <c r="S29" s="4"/>
    </row>
    <row r="30" spans="1:19" ht="15.75" x14ac:dyDescent="0.25">
      <c r="A30" s="6"/>
      <c r="B30" s="70" t="s">
        <v>100</v>
      </c>
      <c r="C30" s="69"/>
      <c r="D30" s="69"/>
      <c r="E30" s="69"/>
      <c r="F30" s="69"/>
      <c r="G30" s="87"/>
      <c r="H30" s="88"/>
      <c r="I30" s="88"/>
      <c r="J30" s="88"/>
      <c r="K30" s="88"/>
      <c r="L30" s="88"/>
      <c r="M30" s="69"/>
      <c r="N30" s="69"/>
      <c r="O30" s="69"/>
      <c r="P30" s="69"/>
      <c r="Q30" s="69"/>
      <c r="R30" s="68"/>
      <c r="S30" s="4"/>
    </row>
    <row r="31" spans="1:19" ht="14.25" x14ac:dyDescent="0.2">
      <c r="A31" s="6"/>
      <c r="B31" s="67"/>
      <c r="C31" s="2"/>
      <c r="D31" s="2"/>
      <c r="E31" s="2"/>
      <c r="F31" s="2"/>
      <c r="G31" s="2"/>
      <c r="H31" s="2"/>
      <c r="I31" s="2"/>
      <c r="J31" s="2"/>
      <c r="K31" s="2"/>
      <c r="L31" s="2"/>
      <c r="M31" s="2"/>
      <c r="N31" s="2"/>
      <c r="O31" s="2"/>
      <c r="P31" s="2"/>
      <c r="Q31" s="2"/>
      <c r="R31" s="1"/>
      <c r="S31" s="4"/>
    </row>
    <row r="32" spans="1:19" x14ac:dyDescent="0.2">
      <c r="A32" s="6"/>
      <c r="S32" s="4"/>
    </row>
    <row r="33" spans="1:19" ht="15.75" x14ac:dyDescent="0.25">
      <c r="A33" s="6"/>
      <c r="B33" s="23" t="s">
        <v>112</v>
      </c>
      <c r="K33" s="64"/>
      <c r="M33" s="64"/>
      <c r="S33" s="4"/>
    </row>
    <row r="34" spans="1:19" ht="15" x14ac:dyDescent="0.25">
      <c r="A34" s="6"/>
      <c r="B34" s="63"/>
      <c r="E34" s="48" t="s">
        <v>99</v>
      </c>
      <c r="F34" s="66"/>
      <c r="H34" s="48" t="s">
        <v>98</v>
      </c>
      <c r="I34" s="62"/>
      <c r="J34" s="65"/>
      <c r="L34" s="48" t="s">
        <v>97</v>
      </c>
      <c r="M34" s="64"/>
      <c r="N34" s="62"/>
      <c r="S34" s="4"/>
    </row>
    <row r="35" spans="1:19" ht="14.25" x14ac:dyDescent="0.2">
      <c r="A35" s="6"/>
      <c r="B35" s="63"/>
      <c r="K35" s="64"/>
      <c r="M35" s="64"/>
      <c r="S35" s="4"/>
    </row>
    <row r="36" spans="1:19" x14ac:dyDescent="0.2">
      <c r="A36" s="6"/>
      <c r="S36" s="4"/>
    </row>
    <row r="37" spans="1:19" ht="15.75" x14ac:dyDescent="0.25">
      <c r="A37" s="6"/>
      <c r="B37" s="23" t="s">
        <v>96</v>
      </c>
      <c r="D37" s="63" t="s">
        <v>95</v>
      </c>
      <c r="F37" s="62"/>
      <c r="G37" s="48" t="s">
        <v>94</v>
      </c>
      <c r="I37" s="61"/>
      <c r="J37" s="60"/>
      <c r="K37" s="60"/>
      <c r="L37" s="59"/>
      <c r="S37" s="4"/>
    </row>
    <row r="38" spans="1:19" x14ac:dyDescent="0.2">
      <c r="A38" s="6"/>
      <c r="S38" s="4"/>
    </row>
    <row r="39" spans="1:19" ht="15" x14ac:dyDescent="0.25">
      <c r="A39" s="6"/>
      <c r="D39" s="63" t="s">
        <v>93</v>
      </c>
      <c r="F39" s="62"/>
      <c r="G39" s="48" t="s">
        <v>92</v>
      </c>
      <c r="I39" s="61"/>
      <c r="J39" s="60"/>
      <c r="K39" s="60"/>
      <c r="L39" s="59"/>
      <c r="S39" s="4"/>
    </row>
    <row r="40" spans="1:19" x14ac:dyDescent="0.2">
      <c r="A40" s="6"/>
      <c r="S40" s="4"/>
    </row>
    <row r="41" spans="1:19" ht="15" x14ac:dyDescent="0.25">
      <c r="A41" s="6"/>
      <c r="D41" s="63" t="s">
        <v>91</v>
      </c>
      <c r="F41" s="62"/>
      <c r="G41" s="48" t="s">
        <v>90</v>
      </c>
      <c r="I41" s="61"/>
      <c r="J41" s="60"/>
      <c r="K41" s="60"/>
      <c r="L41" s="60"/>
      <c r="M41" s="60"/>
      <c r="N41" s="60"/>
      <c r="O41" s="60"/>
      <c r="P41" s="60"/>
      <c r="Q41" s="60"/>
      <c r="R41" s="59"/>
      <c r="S41" s="4"/>
    </row>
    <row r="42" spans="1:19" x14ac:dyDescent="0.2">
      <c r="A42" s="6"/>
      <c r="S42" s="4"/>
    </row>
    <row r="43" spans="1:19" x14ac:dyDescent="0.2">
      <c r="A43" s="6"/>
      <c r="S43" s="4"/>
    </row>
    <row r="44" spans="1:19" x14ac:dyDescent="0.2">
      <c r="A44" s="6"/>
      <c r="S44" s="4"/>
    </row>
    <row r="45" spans="1:19" x14ac:dyDescent="0.2">
      <c r="A45" s="6"/>
      <c r="S45" s="4"/>
    </row>
    <row r="46" spans="1:19" ht="19.5" x14ac:dyDescent="0.4">
      <c r="A46" s="6"/>
      <c r="B46" s="58" t="s">
        <v>89</v>
      </c>
      <c r="C46" s="50"/>
      <c r="D46" s="50"/>
      <c r="E46" s="50"/>
      <c r="F46" s="50"/>
      <c r="G46" s="50"/>
      <c r="H46" s="50"/>
      <c r="I46" s="50"/>
      <c r="J46" s="50"/>
      <c r="K46" s="50"/>
      <c r="L46" s="50"/>
      <c r="M46" s="50"/>
      <c r="N46" s="50"/>
      <c r="O46" s="50"/>
      <c r="P46" s="50"/>
      <c r="Q46" s="50"/>
      <c r="R46" s="50"/>
      <c r="S46" s="4"/>
    </row>
    <row r="47" spans="1:19" s="53" customFormat="1" ht="20.100000000000001" customHeight="1" x14ac:dyDescent="0.2">
      <c r="A47" s="57"/>
      <c r="B47" s="56" t="s">
        <v>88</v>
      </c>
      <c r="C47" s="55"/>
      <c r="D47" s="55"/>
      <c r="E47" s="55"/>
      <c r="F47" s="55"/>
      <c r="G47" s="55"/>
      <c r="H47" s="55"/>
      <c r="I47" s="55"/>
      <c r="J47" s="55"/>
      <c r="K47" s="55"/>
      <c r="L47" s="55"/>
      <c r="M47" s="55"/>
      <c r="N47" s="55"/>
      <c r="O47" s="55"/>
      <c r="P47" s="55"/>
      <c r="Q47" s="55"/>
      <c r="R47" s="55"/>
      <c r="S47" s="54"/>
    </row>
    <row r="48" spans="1:19" ht="15" x14ac:dyDescent="0.25">
      <c r="A48" s="6"/>
      <c r="B48" s="51" t="s">
        <v>113</v>
      </c>
      <c r="C48" s="50"/>
      <c r="D48" s="50"/>
      <c r="E48" s="52" t="s">
        <v>87</v>
      </c>
      <c r="F48" s="83" t="s">
        <v>114</v>
      </c>
      <c r="G48" s="50"/>
      <c r="H48" s="50"/>
      <c r="I48" s="50"/>
      <c r="J48" s="50"/>
      <c r="K48" s="51"/>
      <c r="L48" s="50"/>
      <c r="M48" s="50"/>
      <c r="N48" s="50"/>
      <c r="O48" s="50"/>
      <c r="P48" s="50"/>
      <c r="Q48" s="50"/>
      <c r="R48" s="50"/>
      <c r="S48" s="4"/>
    </row>
    <row r="49" spans="1:19" ht="15" x14ac:dyDescent="0.25">
      <c r="A49" s="6"/>
      <c r="B49" s="51" t="s">
        <v>86</v>
      </c>
      <c r="C49" s="50"/>
      <c r="D49" s="50"/>
      <c r="E49" s="50"/>
      <c r="F49" s="50"/>
      <c r="G49" s="50"/>
      <c r="H49" s="50"/>
      <c r="I49" s="50"/>
      <c r="J49" s="50"/>
      <c r="K49" s="50"/>
      <c r="L49" s="50"/>
      <c r="M49" s="50"/>
      <c r="N49" s="50"/>
      <c r="O49" s="50"/>
      <c r="P49" s="50"/>
      <c r="Q49" s="50"/>
      <c r="R49" s="50"/>
      <c r="S49" s="4"/>
    </row>
    <row r="50" spans="1:19" ht="15" x14ac:dyDescent="0.25">
      <c r="A50" s="6"/>
      <c r="B50" s="51" t="s">
        <v>85</v>
      </c>
      <c r="C50" s="50"/>
      <c r="D50" s="50"/>
      <c r="E50" s="50"/>
      <c r="F50" s="50"/>
      <c r="G50" s="50"/>
      <c r="H50" s="50"/>
      <c r="I50" s="50"/>
      <c r="J50" s="50"/>
      <c r="K50" s="50"/>
      <c r="L50" s="50"/>
      <c r="M50" s="50"/>
      <c r="N50" s="50"/>
      <c r="O50" s="50"/>
      <c r="P50" s="50"/>
      <c r="Q50" s="50"/>
      <c r="R50" s="50"/>
      <c r="S50" s="4"/>
    </row>
    <row r="51" spans="1:19" ht="15" x14ac:dyDescent="0.25">
      <c r="A51" s="6"/>
      <c r="B51" s="51"/>
      <c r="C51" s="50"/>
      <c r="D51" s="50"/>
      <c r="E51" s="50"/>
      <c r="F51" s="50"/>
      <c r="G51" s="50"/>
      <c r="H51" s="50"/>
      <c r="I51" s="50"/>
      <c r="J51" s="50"/>
      <c r="K51" s="50"/>
      <c r="L51" s="50"/>
      <c r="M51" s="50"/>
      <c r="N51" s="50"/>
      <c r="O51" s="50"/>
      <c r="P51" s="50"/>
      <c r="Q51" s="50"/>
      <c r="R51" s="50"/>
      <c r="S51" s="4"/>
    </row>
    <row r="52" spans="1:19" ht="15" x14ac:dyDescent="0.25">
      <c r="A52" s="6"/>
      <c r="B52" s="51"/>
      <c r="C52" s="50"/>
      <c r="D52" s="50"/>
      <c r="E52" s="50"/>
      <c r="F52" s="50"/>
      <c r="G52" s="50"/>
      <c r="H52" s="50"/>
      <c r="I52" s="50"/>
      <c r="J52" s="50"/>
      <c r="K52" s="50"/>
      <c r="L52" s="50"/>
      <c r="M52" s="50"/>
      <c r="N52" s="50"/>
      <c r="O52" s="50"/>
      <c r="P52" s="50"/>
      <c r="Q52" s="50"/>
      <c r="R52" s="50"/>
      <c r="S52" s="4"/>
    </row>
    <row r="53" spans="1:19" x14ac:dyDescent="0.2">
      <c r="A53" s="6"/>
      <c r="B53" s="50" t="s">
        <v>84</v>
      </c>
      <c r="C53" s="50" t="s">
        <v>83</v>
      </c>
      <c r="D53" s="50"/>
      <c r="E53" s="50"/>
      <c r="F53" s="50"/>
      <c r="G53" s="50"/>
      <c r="H53" s="50" t="s">
        <v>82</v>
      </c>
      <c r="I53" s="50" t="s">
        <v>15</v>
      </c>
      <c r="J53" s="50"/>
      <c r="K53" s="50"/>
      <c r="L53" s="50"/>
      <c r="M53" s="50"/>
      <c r="N53" s="50" t="s">
        <v>81</v>
      </c>
      <c r="O53" s="50"/>
      <c r="P53" s="50"/>
      <c r="Q53" s="50"/>
      <c r="R53" s="50"/>
      <c r="S53" s="4"/>
    </row>
    <row r="54" spans="1:19" x14ac:dyDescent="0.2">
      <c r="A54" s="6"/>
      <c r="S54" s="4"/>
    </row>
    <row r="55" spans="1:19" x14ac:dyDescent="0.2">
      <c r="A55" s="6"/>
      <c r="S55" s="4"/>
    </row>
    <row r="56" spans="1:19" x14ac:dyDescent="0.2">
      <c r="A56" s="6"/>
      <c r="S56" s="4"/>
    </row>
    <row r="57" spans="1:19" x14ac:dyDescent="0.2">
      <c r="A57" s="6"/>
      <c r="S57" s="4"/>
    </row>
    <row r="58" spans="1:19" x14ac:dyDescent="0.2">
      <c r="A58" s="6"/>
      <c r="S58" s="4"/>
    </row>
    <row r="59" spans="1:19" x14ac:dyDescent="0.2">
      <c r="A59" s="3"/>
      <c r="B59" s="2"/>
      <c r="C59" s="2"/>
      <c r="D59" s="2"/>
      <c r="E59" s="2"/>
      <c r="F59" s="2"/>
      <c r="G59" s="2"/>
      <c r="H59" s="2"/>
      <c r="I59" s="2"/>
      <c r="J59" s="2"/>
      <c r="K59" s="2"/>
      <c r="L59" s="2"/>
      <c r="M59" s="2"/>
      <c r="N59" s="2"/>
      <c r="O59" s="2"/>
      <c r="P59" s="2"/>
      <c r="Q59" s="2"/>
      <c r="R59" s="2"/>
      <c r="S59" s="1"/>
    </row>
    <row r="65" spans="1:19" ht="15.75" x14ac:dyDescent="0.25">
      <c r="A65" s="37"/>
      <c r="B65" s="90" t="s">
        <v>80</v>
      </c>
      <c r="C65" s="90"/>
      <c r="D65" s="90"/>
      <c r="E65" s="90"/>
      <c r="F65" s="90"/>
      <c r="G65" s="90"/>
      <c r="H65" s="90"/>
      <c r="I65" s="90"/>
      <c r="J65" s="90"/>
      <c r="K65" s="90"/>
      <c r="L65" s="90"/>
      <c r="M65" s="90"/>
      <c r="N65" s="90"/>
      <c r="O65" s="90"/>
      <c r="P65" s="90"/>
      <c r="Q65" s="36"/>
      <c r="R65" s="36"/>
      <c r="S65" s="35"/>
    </row>
    <row r="66" spans="1:19" ht="15.75" x14ac:dyDescent="0.25">
      <c r="A66" s="6"/>
      <c r="B66" s="8"/>
      <c r="C66" s="8"/>
      <c r="D66" s="8"/>
      <c r="E66" s="8"/>
      <c r="F66" s="8"/>
      <c r="G66" s="23"/>
      <c r="H66" s="8"/>
      <c r="I66" s="8"/>
      <c r="J66" s="8"/>
      <c r="K66" s="8"/>
      <c r="L66" s="8"/>
      <c r="M66" s="8"/>
      <c r="N66" s="8"/>
      <c r="O66" s="8"/>
      <c r="P66" s="8"/>
      <c r="Q66" s="8"/>
      <c r="R66" s="8"/>
      <c r="S66" s="9"/>
    </row>
    <row r="67" spans="1:19" ht="15.75" x14ac:dyDescent="0.25">
      <c r="A67" s="6"/>
      <c r="B67" s="8"/>
      <c r="C67" s="8"/>
      <c r="D67" s="8"/>
      <c r="E67" s="8"/>
      <c r="F67" s="8"/>
      <c r="G67" s="23"/>
      <c r="H67" s="8"/>
      <c r="I67" s="8"/>
      <c r="J67" s="8"/>
      <c r="K67" s="8"/>
      <c r="L67" s="8"/>
      <c r="M67" s="8"/>
      <c r="N67" s="8"/>
      <c r="O67" s="8"/>
      <c r="P67" s="8"/>
      <c r="Q67" s="8"/>
      <c r="R67" s="8"/>
      <c r="S67" s="9"/>
    </row>
    <row r="68" spans="1:19" ht="18.75" x14ac:dyDescent="0.3">
      <c r="A68" s="6"/>
      <c r="B68" s="89" t="s">
        <v>79</v>
      </c>
      <c r="C68" s="89"/>
      <c r="D68" s="89"/>
      <c r="E68" s="89"/>
      <c r="F68" s="89"/>
      <c r="G68" s="89"/>
      <c r="H68" s="89"/>
      <c r="I68" s="89"/>
      <c r="J68" s="89"/>
      <c r="K68" s="89"/>
      <c r="L68" s="89"/>
      <c r="M68" s="89"/>
      <c r="N68" s="89"/>
      <c r="O68" s="89"/>
      <c r="P68" s="89"/>
      <c r="Q68" s="49"/>
      <c r="R68" s="49"/>
      <c r="S68" s="9"/>
    </row>
    <row r="69" spans="1:19" ht="15.75" x14ac:dyDescent="0.25">
      <c r="A69" s="6"/>
      <c r="B69" s="44"/>
      <c r="C69" s="44"/>
      <c r="D69" s="44"/>
      <c r="E69" s="44"/>
      <c r="F69" s="44"/>
      <c r="G69" s="34"/>
      <c r="H69" s="44"/>
      <c r="I69" s="44"/>
      <c r="J69" s="44"/>
      <c r="K69" s="44"/>
      <c r="L69" s="44"/>
      <c r="M69" s="44"/>
      <c r="N69" s="44"/>
      <c r="O69" s="44"/>
      <c r="P69" s="44"/>
      <c r="Q69" s="44"/>
      <c r="R69" s="44"/>
      <c r="S69" s="9"/>
    </row>
    <row r="70" spans="1:19" ht="15.75" x14ac:dyDescent="0.25">
      <c r="A70" s="6"/>
      <c r="B70" s="16"/>
      <c r="C70" s="16"/>
      <c r="D70" s="17" t="s">
        <v>78</v>
      </c>
      <c r="E70" s="16"/>
      <c r="F70" s="16"/>
      <c r="G70" s="16"/>
      <c r="H70" s="16"/>
      <c r="I70" s="16"/>
      <c r="J70" s="16"/>
      <c r="K70" s="16"/>
      <c r="L70" s="16"/>
      <c r="M70" s="16"/>
      <c r="N70" s="16"/>
      <c r="O70" s="16"/>
      <c r="P70" s="16"/>
      <c r="Q70" s="8"/>
      <c r="R70" s="8"/>
      <c r="S70" s="9"/>
    </row>
    <row r="71" spans="1:19" ht="15.75" x14ac:dyDescent="0.25">
      <c r="A71" s="6"/>
      <c r="B71" s="17" t="s">
        <v>77</v>
      </c>
      <c r="C71" s="16"/>
      <c r="D71" s="16"/>
      <c r="E71" s="16"/>
      <c r="F71" s="16"/>
      <c r="G71" s="16"/>
      <c r="H71" s="16"/>
      <c r="I71" s="16"/>
      <c r="J71" s="16"/>
      <c r="K71" s="16"/>
      <c r="L71" s="16"/>
      <c r="M71" s="16"/>
      <c r="N71" s="16"/>
      <c r="O71" s="16"/>
      <c r="P71" s="16"/>
      <c r="Q71" s="8"/>
      <c r="R71" s="8"/>
      <c r="S71" s="9"/>
    </row>
    <row r="72" spans="1:19" x14ac:dyDescent="0.2">
      <c r="A72" s="6"/>
      <c r="B72" s="8"/>
      <c r="C72" s="8"/>
      <c r="D72" s="8"/>
      <c r="E72" s="8"/>
      <c r="F72" s="8"/>
      <c r="G72" s="8"/>
      <c r="H72" s="8"/>
      <c r="I72" s="8"/>
      <c r="J72" s="8"/>
      <c r="K72" s="8"/>
      <c r="L72" s="8"/>
      <c r="M72" s="8"/>
      <c r="N72" s="8"/>
      <c r="O72" s="8"/>
      <c r="P72" s="8"/>
      <c r="Q72" s="8"/>
      <c r="R72" s="8"/>
      <c r="S72" s="9"/>
    </row>
    <row r="73" spans="1:19" x14ac:dyDescent="0.2">
      <c r="A73" s="6"/>
      <c r="B73" s="8"/>
      <c r="C73" s="8"/>
      <c r="D73" s="8"/>
      <c r="E73" s="8"/>
      <c r="F73" s="8"/>
      <c r="G73" s="8"/>
      <c r="H73" s="8"/>
      <c r="I73" s="8"/>
      <c r="J73" s="8"/>
      <c r="K73" s="8"/>
      <c r="L73" s="8"/>
      <c r="M73" s="8"/>
      <c r="N73" s="32" t="s">
        <v>37</v>
      </c>
      <c r="O73" s="8"/>
      <c r="P73" s="31" t="s">
        <v>36</v>
      </c>
      <c r="Q73" s="8"/>
      <c r="R73" s="8"/>
      <c r="S73" s="9"/>
    </row>
    <row r="74" spans="1:19" ht="15.75" x14ac:dyDescent="0.25">
      <c r="A74" s="6"/>
      <c r="B74" s="11" t="s">
        <v>115</v>
      </c>
      <c r="C74" s="8"/>
      <c r="D74" s="8"/>
      <c r="E74" s="8"/>
      <c r="F74" s="8"/>
      <c r="G74" s="8"/>
      <c r="H74" s="8"/>
      <c r="I74" s="8"/>
      <c r="J74" s="8"/>
      <c r="K74" s="8"/>
      <c r="L74" s="8"/>
      <c r="M74" s="8"/>
      <c r="N74" s="8"/>
      <c r="O74" s="8"/>
      <c r="P74" s="8"/>
      <c r="Q74" s="8"/>
      <c r="R74" s="8"/>
      <c r="S74" s="9"/>
    </row>
    <row r="75" spans="1:19" x14ac:dyDescent="0.2">
      <c r="A75" s="6"/>
      <c r="B75" s="5" t="s">
        <v>76</v>
      </c>
      <c r="C75" s="8"/>
      <c r="D75" s="8"/>
      <c r="E75" s="8"/>
      <c r="F75" s="8"/>
      <c r="G75" s="8"/>
      <c r="H75" s="8"/>
      <c r="I75" s="8"/>
      <c r="J75" s="8"/>
      <c r="K75" s="8"/>
      <c r="L75" s="8"/>
      <c r="M75" s="8"/>
      <c r="N75" s="42" t="s">
        <v>75</v>
      </c>
      <c r="O75" s="8"/>
      <c r="P75" s="47"/>
      <c r="Q75" s="10"/>
      <c r="R75" s="10"/>
      <c r="S75" s="9"/>
    </row>
    <row r="76" spans="1:19" x14ac:dyDescent="0.2">
      <c r="A76" s="6"/>
      <c r="B76" s="8"/>
      <c r="C76" s="8"/>
      <c r="D76" s="8"/>
      <c r="E76" s="8"/>
      <c r="F76" s="8"/>
      <c r="G76" s="8"/>
      <c r="H76" s="8"/>
      <c r="I76" s="8"/>
      <c r="J76" s="8"/>
      <c r="K76" s="8"/>
      <c r="L76" s="8"/>
      <c r="M76" s="8"/>
      <c r="N76" s="41"/>
      <c r="O76" s="8"/>
      <c r="P76" s="10"/>
      <c r="Q76" s="10"/>
      <c r="R76" s="10"/>
      <c r="S76" s="9"/>
    </row>
    <row r="77" spans="1:19" x14ac:dyDescent="0.2">
      <c r="A77" s="6"/>
      <c r="B77" s="8"/>
      <c r="C77" s="8"/>
      <c r="D77" s="8"/>
      <c r="E77" s="8"/>
      <c r="F77" s="8"/>
      <c r="G77" s="8"/>
      <c r="H77" s="8"/>
      <c r="I77" s="8"/>
      <c r="J77" s="8"/>
      <c r="K77" s="8"/>
      <c r="L77" s="8"/>
      <c r="M77" s="8"/>
      <c r="N77" s="41"/>
      <c r="O77" s="8"/>
      <c r="P77" s="10"/>
      <c r="Q77" s="10"/>
      <c r="R77" s="10"/>
      <c r="S77" s="9"/>
    </row>
    <row r="78" spans="1:19" ht="15.75" x14ac:dyDescent="0.25">
      <c r="A78" s="6"/>
      <c r="B78" s="11" t="s">
        <v>74</v>
      </c>
      <c r="C78" s="8"/>
      <c r="D78" s="8"/>
      <c r="E78" s="8"/>
      <c r="F78" s="8"/>
      <c r="G78" s="8"/>
      <c r="H78" s="8"/>
      <c r="I78" s="8"/>
      <c r="J78" s="8"/>
      <c r="K78" s="8"/>
      <c r="L78" s="8"/>
      <c r="M78" s="8"/>
      <c r="N78" s="42">
        <v>10</v>
      </c>
      <c r="O78" s="8"/>
      <c r="P78" s="47">
        <f>P75*116.5%</f>
        <v>0</v>
      </c>
      <c r="Q78" s="10"/>
      <c r="R78" s="10"/>
      <c r="S78" s="9"/>
    </row>
    <row r="79" spans="1:19" x14ac:dyDescent="0.2">
      <c r="A79" s="6"/>
      <c r="B79" s="8"/>
      <c r="C79" s="8"/>
      <c r="D79" s="8"/>
      <c r="E79" s="8"/>
      <c r="F79" s="8"/>
      <c r="G79" s="8"/>
      <c r="H79" s="8"/>
      <c r="I79" s="8"/>
      <c r="J79" s="8"/>
      <c r="K79" s="8"/>
      <c r="L79" s="8"/>
      <c r="M79" s="8"/>
      <c r="N79" s="41"/>
      <c r="O79" s="8"/>
      <c r="P79" s="10"/>
      <c r="Q79" s="10"/>
      <c r="R79" s="10"/>
      <c r="S79" s="9"/>
    </row>
    <row r="80" spans="1:19" x14ac:dyDescent="0.2">
      <c r="A80" s="6"/>
      <c r="B80" s="8"/>
      <c r="C80" s="8"/>
      <c r="D80" s="8"/>
      <c r="E80" s="8"/>
      <c r="F80" s="8"/>
      <c r="G80" s="8"/>
      <c r="H80" s="8"/>
      <c r="I80" s="8"/>
      <c r="J80" s="8"/>
      <c r="K80" s="8"/>
      <c r="L80" s="8"/>
      <c r="M80" s="8"/>
      <c r="N80" s="41"/>
      <c r="O80" s="8"/>
      <c r="P80" s="10"/>
      <c r="Q80" s="10"/>
      <c r="R80" s="10"/>
      <c r="S80" s="9"/>
    </row>
    <row r="81" spans="1:19" ht="15.75" x14ac:dyDescent="0.25">
      <c r="A81" s="6"/>
      <c r="B81" s="11" t="s">
        <v>73</v>
      </c>
      <c r="C81" s="8"/>
      <c r="D81" s="8"/>
      <c r="E81" s="8"/>
      <c r="F81" s="8"/>
      <c r="G81" s="8"/>
      <c r="H81" s="8"/>
      <c r="I81" s="8"/>
      <c r="J81" s="8"/>
      <c r="K81" s="8"/>
      <c r="L81" s="8"/>
      <c r="M81" s="8"/>
      <c r="N81" s="42" t="s">
        <v>72</v>
      </c>
      <c r="O81" s="8"/>
      <c r="P81" s="47"/>
      <c r="Q81" s="10"/>
      <c r="R81" s="10"/>
      <c r="S81" s="9"/>
    </row>
    <row r="82" spans="1:19" x14ac:dyDescent="0.2">
      <c r="A82" s="6"/>
      <c r="B82" s="8"/>
      <c r="C82" s="8"/>
      <c r="D82" s="8"/>
      <c r="E82" s="8"/>
      <c r="F82" s="8"/>
      <c r="G82" s="8"/>
      <c r="H82" s="8"/>
      <c r="I82" s="8"/>
      <c r="J82" s="8"/>
      <c r="K82" s="8"/>
      <c r="L82" s="8"/>
      <c r="M82" s="8"/>
      <c r="N82" s="41"/>
      <c r="O82" s="8"/>
      <c r="P82" s="10"/>
      <c r="Q82" s="10"/>
      <c r="R82" s="10"/>
      <c r="S82" s="9"/>
    </row>
    <row r="83" spans="1:19" x14ac:dyDescent="0.2">
      <c r="A83" s="6"/>
      <c r="B83" s="8"/>
      <c r="C83" s="8"/>
      <c r="D83" s="8"/>
      <c r="E83" s="8"/>
      <c r="F83" s="8"/>
      <c r="G83" s="8"/>
      <c r="H83" s="8"/>
      <c r="I83" s="8"/>
      <c r="J83" s="8"/>
      <c r="K83" s="8"/>
      <c r="L83" s="8"/>
      <c r="M83" s="8"/>
      <c r="N83" s="41"/>
      <c r="O83" s="8"/>
      <c r="P83" s="10"/>
      <c r="Q83" s="10"/>
      <c r="R83" s="10"/>
      <c r="S83" s="9"/>
    </row>
    <row r="84" spans="1:19" ht="15.75" x14ac:dyDescent="0.25">
      <c r="A84" s="6"/>
      <c r="B84" s="11" t="s">
        <v>71</v>
      </c>
      <c r="C84" s="8"/>
      <c r="D84" s="8"/>
      <c r="E84" s="8"/>
      <c r="F84" s="8"/>
      <c r="G84" s="8"/>
      <c r="H84" s="8"/>
      <c r="I84" s="8"/>
      <c r="J84" s="8"/>
      <c r="K84" s="8"/>
      <c r="L84" s="8"/>
      <c r="M84" s="8"/>
      <c r="N84" s="42" t="s">
        <v>70</v>
      </c>
      <c r="O84" s="8"/>
      <c r="P84" s="47">
        <f>P81*70%</f>
        <v>0</v>
      </c>
      <c r="Q84" s="10"/>
      <c r="R84" s="10"/>
      <c r="S84" s="9"/>
    </row>
    <row r="85" spans="1:19" x14ac:dyDescent="0.2">
      <c r="A85" s="6"/>
      <c r="B85" s="5" t="s">
        <v>69</v>
      </c>
      <c r="C85" s="8"/>
      <c r="D85" s="8"/>
      <c r="E85" s="8"/>
      <c r="F85" s="8"/>
      <c r="G85" s="8"/>
      <c r="H85" s="8"/>
      <c r="I85" s="8"/>
      <c r="J85" s="8"/>
      <c r="K85" s="8" t="s">
        <v>68</v>
      </c>
      <c r="L85" s="8"/>
      <c r="M85" s="8"/>
      <c r="N85" s="41"/>
      <c r="O85" s="8"/>
      <c r="P85" s="10"/>
      <c r="Q85" s="10"/>
      <c r="R85" s="10"/>
      <c r="S85" s="9"/>
    </row>
    <row r="86" spans="1:19" x14ac:dyDescent="0.2">
      <c r="A86" s="6"/>
      <c r="B86" s="8"/>
      <c r="C86" s="8"/>
      <c r="D86" s="8"/>
      <c r="E86" s="8"/>
      <c r="F86" s="8"/>
      <c r="G86" s="8"/>
      <c r="H86" s="8"/>
      <c r="I86" s="8"/>
      <c r="J86" s="8"/>
      <c r="K86" s="8"/>
      <c r="L86" s="8"/>
      <c r="M86" s="8"/>
      <c r="N86" s="41"/>
      <c r="O86" s="8"/>
      <c r="P86" s="10"/>
      <c r="Q86" s="10"/>
      <c r="R86" s="10"/>
      <c r="S86" s="9"/>
    </row>
    <row r="87" spans="1:19" x14ac:dyDescent="0.2">
      <c r="A87" s="6"/>
      <c r="B87" s="8"/>
      <c r="C87" s="8"/>
      <c r="D87" s="8"/>
      <c r="E87" s="8"/>
      <c r="F87" s="8"/>
      <c r="G87" s="8"/>
      <c r="H87" s="8"/>
      <c r="I87" s="8"/>
      <c r="J87" s="8"/>
      <c r="K87" s="8"/>
      <c r="L87" s="8"/>
      <c r="M87" s="8"/>
      <c r="N87" s="41"/>
      <c r="O87" s="8"/>
      <c r="P87" s="10"/>
      <c r="Q87" s="10"/>
      <c r="R87" s="10"/>
      <c r="S87" s="9"/>
    </row>
    <row r="88" spans="1:19" ht="15.75" x14ac:dyDescent="0.25">
      <c r="A88" s="6"/>
      <c r="B88" s="11" t="s">
        <v>67</v>
      </c>
      <c r="C88" s="8"/>
      <c r="D88" s="8"/>
      <c r="E88" s="8"/>
      <c r="F88" s="8"/>
      <c r="G88" s="8"/>
      <c r="H88" s="8"/>
      <c r="I88" s="8"/>
      <c r="J88" s="8"/>
      <c r="K88" s="8"/>
      <c r="L88" s="8"/>
      <c r="M88" s="8"/>
      <c r="N88" s="42" t="s">
        <v>66</v>
      </c>
      <c r="O88" s="8"/>
      <c r="P88" s="47">
        <f>P78-P84</f>
        <v>0</v>
      </c>
      <c r="Q88" s="10"/>
      <c r="R88" s="10"/>
      <c r="S88" s="9"/>
    </row>
    <row r="89" spans="1:19" ht="15" x14ac:dyDescent="0.25">
      <c r="A89" s="6"/>
      <c r="B89" s="48" t="s">
        <v>65</v>
      </c>
      <c r="C89" s="8"/>
      <c r="D89" s="8"/>
      <c r="E89" s="8"/>
      <c r="F89" s="8"/>
      <c r="G89" s="8"/>
      <c r="H89" s="8"/>
      <c r="I89" s="8"/>
      <c r="J89" s="8"/>
      <c r="K89" s="8" t="s">
        <v>64</v>
      </c>
      <c r="L89" s="8"/>
      <c r="M89" s="8"/>
      <c r="N89" s="41"/>
      <c r="O89" s="8"/>
      <c r="P89" s="10"/>
      <c r="Q89" s="10"/>
      <c r="R89" s="10"/>
      <c r="S89" s="9"/>
    </row>
    <row r="90" spans="1:19" x14ac:dyDescent="0.2">
      <c r="A90" s="6"/>
      <c r="B90" s="8"/>
      <c r="C90" s="8"/>
      <c r="D90" s="8"/>
      <c r="E90" s="8"/>
      <c r="F90" s="8"/>
      <c r="G90" s="8"/>
      <c r="H90" s="8"/>
      <c r="I90" s="8"/>
      <c r="J90" s="8"/>
      <c r="K90" s="8"/>
      <c r="L90" s="8"/>
      <c r="M90" s="8"/>
      <c r="N90" s="41"/>
      <c r="O90" s="8"/>
      <c r="P90" s="10"/>
      <c r="Q90" s="10"/>
      <c r="R90" s="10"/>
      <c r="S90" s="9"/>
    </row>
    <row r="91" spans="1:19" x14ac:dyDescent="0.2">
      <c r="A91" s="6"/>
      <c r="B91" s="8"/>
      <c r="C91" s="8"/>
      <c r="D91" s="8"/>
      <c r="E91" s="8"/>
      <c r="F91" s="8"/>
      <c r="G91" s="8"/>
      <c r="H91" s="8"/>
      <c r="I91" s="8"/>
      <c r="J91" s="8"/>
      <c r="K91" s="8"/>
      <c r="L91" s="8"/>
      <c r="M91" s="8"/>
      <c r="N91" s="41"/>
      <c r="O91" s="8"/>
      <c r="P91" s="10"/>
      <c r="Q91" s="10"/>
      <c r="R91" s="10"/>
      <c r="S91" s="9"/>
    </row>
    <row r="92" spans="1:19" ht="15.75" x14ac:dyDescent="0.25">
      <c r="A92" s="6"/>
      <c r="B92" s="11" t="s">
        <v>119</v>
      </c>
      <c r="C92" s="8"/>
      <c r="D92" s="8"/>
      <c r="E92" s="8"/>
      <c r="F92" s="8"/>
      <c r="G92" s="8"/>
      <c r="H92" s="8"/>
      <c r="I92" s="8"/>
      <c r="J92" s="8"/>
      <c r="K92" s="8"/>
      <c r="L92" s="8"/>
      <c r="M92" s="8"/>
      <c r="N92" s="42" t="s">
        <v>63</v>
      </c>
      <c r="O92" s="8"/>
      <c r="P92" s="47">
        <f>IF(P88&gt;P75,P75,P88)</f>
        <v>0</v>
      </c>
      <c r="Q92" s="10"/>
      <c r="R92" s="10"/>
      <c r="S92" s="9"/>
    </row>
    <row r="93" spans="1:19" x14ac:dyDescent="0.2">
      <c r="A93" s="6"/>
      <c r="B93" s="5" t="s">
        <v>62</v>
      </c>
      <c r="C93" s="8"/>
      <c r="D93" s="8"/>
      <c r="E93" s="8"/>
      <c r="F93" s="8"/>
      <c r="G93" s="8"/>
      <c r="H93" s="8"/>
      <c r="I93" s="8"/>
      <c r="J93" s="8"/>
      <c r="K93" s="8"/>
      <c r="L93" s="8"/>
      <c r="M93" s="8"/>
      <c r="N93" s="41"/>
      <c r="O93" s="8"/>
      <c r="P93" s="10"/>
      <c r="Q93" s="10"/>
      <c r="R93" s="10"/>
      <c r="S93" s="9"/>
    </row>
    <row r="94" spans="1:19" x14ac:dyDescent="0.2">
      <c r="A94" s="6"/>
      <c r="B94" s="5" t="s">
        <v>61</v>
      </c>
      <c r="C94" s="8"/>
      <c r="D94" s="8"/>
      <c r="E94" s="8"/>
      <c r="F94" s="8"/>
      <c r="G94" s="8"/>
      <c r="H94" s="8"/>
      <c r="I94" s="8"/>
      <c r="J94" s="8"/>
      <c r="K94" s="8" t="s">
        <v>60</v>
      </c>
      <c r="L94" s="8"/>
      <c r="M94" s="8"/>
      <c r="N94" s="41"/>
      <c r="O94" s="8"/>
      <c r="P94" s="10"/>
      <c r="Q94" s="10"/>
      <c r="R94" s="10"/>
      <c r="S94" s="9"/>
    </row>
    <row r="95" spans="1:19" x14ac:dyDescent="0.2">
      <c r="A95" s="6"/>
      <c r="B95" s="8"/>
      <c r="C95" s="8"/>
      <c r="D95" s="8"/>
      <c r="E95" s="8"/>
      <c r="F95" s="8"/>
      <c r="G95" s="8"/>
      <c r="H95" s="8"/>
      <c r="I95" s="8"/>
      <c r="J95" s="8"/>
      <c r="K95" s="8"/>
      <c r="L95" s="8"/>
      <c r="M95" s="8"/>
      <c r="N95" s="41"/>
      <c r="O95" s="8"/>
      <c r="P95" s="10"/>
      <c r="Q95" s="10"/>
      <c r="R95" s="10"/>
      <c r="S95" s="9"/>
    </row>
    <row r="96" spans="1:19" x14ac:dyDescent="0.2">
      <c r="A96" s="6"/>
      <c r="B96" s="8"/>
      <c r="C96" s="8"/>
      <c r="D96" s="8"/>
      <c r="E96" s="8"/>
      <c r="F96" s="8"/>
      <c r="G96" s="8"/>
      <c r="H96" s="8"/>
      <c r="I96" s="8"/>
      <c r="J96" s="8"/>
      <c r="K96" s="8"/>
      <c r="L96" s="8"/>
      <c r="M96" s="8"/>
      <c r="N96" s="41"/>
      <c r="O96" s="8"/>
      <c r="P96" s="10"/>
      <c r="Q96" s="10"/>
      <c r="R96" s="10"/>
      <c r="S96" s="9"/>
    </row>
    <row r="97" spans="1:19" x14ac:dyDescent="0.2">
      <c r="A97" s="6"/>
      <c r="B97" s="8"/>
      <c r="C97" s="8"/>
      <c r="D97" s="8"/>
      <c r="E97" s="8"/>
      <c r="F97" s="8"/>
      <c r="G97" s="8"/>
      <c r="H97" s="8"/>
      <c r="I97" s="8"/>
      <c r="J97" s="8"/>
      <c r="K97" s="8"/>
      <c r="L97" s="8"/>
      <c r="M97" s="8"/>
      <c r="N97" s="41"/>
      <c r="O97" s="8"/>
      <c r="P97" s="10"/>
      <c r="Q97" s="10"/>
      <c r="R97" s="10"/>
      <c r="S97" s="9"/>
    </row>
    <row r="98" spans="1:19" ht="15.75" x14ac:dyDescent="0.25">
      <c r="A98" s="37"/>
      <c r="B98" s="90" t="s">
        <v>59</v>
      </c>
      <c r="C98" s="90"/>
      <c r="D98" s="90"/>
      <c r="E98" s="90"/>
      <c r="F98" s="90"/>
      <c r="G98" s="90"/>
      <c r="H98" s="90"/>
      <c r="I98" s="90"/>
      <c r="J98" s="90"/>
      <c r="K98" s="90"/>
      <c r="L98" s="90"/>
      <c r="M98" s="90"/>
      <c r="N98" s="90"/>
      <c r="O98" s="90"/>
      <c r="P98" s="90"/>
      <c r="Q98" s="36"/>
      <c r="R98" s="36"/>
      <c r="S98" s="35"/>
    </row>
    <row r="99" spans="1:19" ht="15.75" x14ac:dyDescent="0.25">
      <c r="A99" s="6"/>
      <c r="B99" s="44"/>
      <c r="C99" s="44"/>
      <c r="D99" s="44"/>
      <c r="E99" s="44"/>
      <c r="F99" s="44"/>
      <c r="G99" s="46"/>
      <c r="H99" s="44"/>
      <c r="I99" s="44"/>
      <c r="J99" s="44"/>
      <c r="K99" s="44"/>
      <c r="L99" s="44"/>
      <c r="M99" s="44"/>
      <c r="N99" s="45"/>
      <c r="O99" s="44"/>
      <c r="P99" s="43"/>
      <c r="Q99" s="43"/>
      <c r="R99" s="43"/>
      <c r="S99" s="9"/>
    </row>
    <row r="100" spans="1:19" ht="46.15" customHeight="1" x14ac:dyDescent="0.2">
      <c r="A100" s="6"/>
      <c r="B100" s="102" t="s">
        <v>120</v>
      </c>
      <c r="C100" s="103"/>
      <c r="D100" s="103"/>
      <c r="E100" s="103"/>
      <c r="F100" s="103"/>
      <c r="G100" s="103"/>
      <c r="H100" s="103"/>
      <c r="I100" s="103"/>
      <c r="J100" s="103"/>
      <c r="K100" s="103"/>
      <c r="L100" s="103"/>
      <c r="M100" s="103"/>
      <c r="N100" s="103"/>
      <c r="O100" s="103"/>
      <c r="P100" s="103"/>
      <c r="Q100" s="103"/>
      <c r="R100" s="104"/>
      <c r="S100" s="4"/>
    </row>
    <row r="101" spans="1:19" ht="15.75" x14ac:dyDescent="0.25">
      <c r="A101" s="6"/>
      <c r="B101" s="44"/>
      <c r="C101" s="44"/>
      <c r="D101" s="44"/>
      <c r="E101" s="44"/>
      <c r="F101" s="44"/>
      <c r="G101" s="46"/>
      <c r="H101" s="44"/>
      <c r="I101" s="44"/>
      <c r="J101" s="44"/>
      <c r="K101" s="44"/>
      <c r="L101" s="44"/>
      <c r="M101" s="44"/>
      <c r="N101" s="45"/>
      <c r="O101" s="44"/>
      <c r="P101" s="43"/>
      <c r="Q101" s="43"/>
      <c r="R101" s="43"/>
      <c r="S101" s="9"/>
    </row>
    <row r="102" spans="1:19" ht="15.75" x14ac:dyDescent="0.25">
      <c r="A102" s="6"/>
      <c r="B102" s="100" t="s">
        <v>58</v>
      </c>
      <c r="C102" s="100"/>
      <c r="D102" s="100"/>
      <c r="E102" s="100"/>
      <c r="F102" s="100"/>
      <c r="G102" s="100"/>
      <c r="H102" s="100"/>
      <c r="I102" s="100"/>
      <c r="J102" s="100"/>
      <c r="K102" s="100"/>
      <c r="L102" s="100"/>
      <c r="M102" s="100"/>
      <c r="N102" s="100"/>
      <c r="O102" s="100"/>
      <c r="P102" s="100"/>
      <c r="Q102" s="100"/>
      <c r="R102" s="100"/>
      <c r="S102" s="9"/>
    </row>
    <row r="103" spans="1:19" x14ac:dyDescent="0.2">
      <c r="A103" s="6"/>
      <c r="B103" s="8"/>
      <c r="C103" s="8"/>
      <c r="D103" s="8"/>
      <c r="E103" s="8"/>
      <c r="F103" s="8"/>
      <c r="G103" s="8"/>
      <c r="H103" s="8"/>
      <c r="I103" s="8"/>
      <c r="J103" s="8"/>
      <c r="K103" s="8"/>
      <c r="L103" s="8"/>
      <c r="M103" s="8"/>
      <c r="N103" s="41"/>
      <c r="O103" s="8"/>
      <c r="P103" s="10"/>
      <c r="Q103" s="10"/>
      <c r="R103" s="10"/>
      <c r="S103" s="9"/>
    </row>
    <row r="104" spans="1:19" ht="25.5" x14ac:dyDescent="0.2">
      <c r="A104" s="6"/>
      <c r="B104" s="8"/>
      <c r="C104" s="8"/>
      <c r="D104" s="8"/>
      <c r="E104" s="8"/>
      <c r="F104" s="8"/>
      <c r="G104" s="8"/>
      <c r="H104" s="8"/>
      <c r="I104" s="8"/>
      <c r="J104" s="8"/>
      <c r="K104" s="8"/>
      <c r="L104" s="8"/>
      <c r="M104" s="8"/>
      <c r="N104" s="41"/>
      <c r="O104" s="8"/>
      <c r="P104" s="33" t="s">
        <v>39</v>
      </c>
      <c r="Q104" s="10"/>
      <c r="R104" s="33" t="s">
        <v>38</v>
      </c>
      <c r="S104" s="9"/>
    </row>
    <row r="105" spans="1:19" x14ac:dyDescent="0.2">
      <c r="A105" s="6"/>
      <c r="B105" s="8"/>
      <c r="C105" s="8"/>
      <c r="D105" s="8"/>
      <c r="E105" s="8"/>
      <c r="F105" s="8"/>
      <c r="G105" s="8"/>
      <c r="H105" s="8"/>
      <c r="I105" s="8"/>
      <c r="J105" s="8"/>
      <c r="K105" s="8"/>
      <c r="L105" s="8"/>
      <c r="M105" s="8"/>
      <c r="N105" s="32" t="s">
        <v>37</v>
      </c>
      <c r="O105" s="8"/>
      <c r="P105" s="31" t="s">
        <v>36</v>
      </c>
      <c r="Q105" s="10"/>
      <c r="R105" s="31" t="s">
        <v>36</v>
      </c>
      <c r="S105" s="9"/>
    </row>
    <row r="106" spans="1:19" ht="15.75" x14ac:dyDescent="0.25">
      <c r="A106" s="6"/>
      <c r="B106" s="23" t="s">
        <v>116</v>
      </c>
      <c r="C106" s="8"/>
      <c r="D106" s="8"/>
      <c r="E106" s="8"/>
      <c r="F106" s="8"/>
      <c r="G106" s="8"/>
      <c r="H106" s="8"/>
      <c r="I106" s="8"/>
      <c r="J106" s="8"/>
      <c r="K106" s="8"/>
      <c r="L106" s="8"/>
      <c r="M106" s="8"/>
      <c r="N106" s="41"/>
      <c r="O106" s="8"/>
      <c r="P106" s="10"/>
      <c r="Q106" s="10"/>
      <c r="R106" s="10"/>
      <c r="S106" s="9"/>
    </row>
    <row r="107" spans="1:19" ht="15.75" x14ac:dyDescent="0.25">
      <c r="A107" s="6"/>
      <c r="B107" s="11" t="s">
        <v>57</v>
      </c>
      <c r="C107" s="8"/>
      <c r="D107" s="8"/>
      <c r="E107" s="8"/>
      <c r="F107" s="8"/>
      <c r="G107" s="8"/>
      <c r="H107" s="8" t="s">
        <v>56</v>
      </c>
      <c r="I107" s="8"/>
      <c r="J107" s="8"/>
      <c r="K107" s="8"/>
      <c r="L107" s="8"/>
      <c r="M107" s="8"/>
      <c r="N107" s="42" t="s">
        <v>55</v>
      </c>
      <c r="O107" s="8"/>
      <c r="P107" s="13"/>
      <c r="Q107" s="24"/>
      <c r="R107" s="13"/>
      <c r="S107" s="9"/>
    </row>
    <row r="108" spans="1:19" x14ac:dyDescent="0.2">
      <c r="A108" s="6"/>
      <c r="B108" s="8"/>
      <c r="C108" s="8"/>
      <c r="D108" s="8"/>
      <c r="E108" s="8"/>
      <c r="F108" s="8"/>
      <c r="G108" s="8"/>
      <c r="H108" s="8"/>
      <c r="I108" s="8"/>
      <c r="J108" s="8"/>
      <c r="K108" s="8"/>
      <c r="L108" s="8"/>
      <c r="M108" s="8"/>
      <c r="N108" s="41"/>
      <c r="O108" s="8"/>
      <c r="P108" s="10"/>
      <c r="Q108" s="10"/>
      <c r="R108" s="10"/>
      <c r="S108" s="9"/>
    </row>
    <row r="109" spans="1:19" ht="15.75" x14ac:dyDescent="0.25">
      <c r="A109" s="6"/>
      <c r="B109" s="23" t="s">
        <v>127</v>
      </c>
      <c r="C109" s="8"/>
      <c r="D109" s="8"/>
      <c r="E109" s="8"/>
      <c r="F109" s="8"/>
      <c r="G109" s="8"/>
      <c r="H109" s="8"/>
      <c r="I109" s="8"/>
      <c r="J109" s="8"/>
      <c r="K109" s="8"/>
      <c r="L109" s="8"/>
      <c r="M109" s="8"/>
      <c r="N109" s="41"/>
      <c r="O109" s="8"/>
      <c r="P109" s="10"/>
      <c r="Q109" s="10"/>
      <c r="R109" s="10"/>
      <c r="S109" s="9"/>
    </row>
    <row r="110" spans="1:19" ht="15.75" x14ac:dyDescent="0.25">
      <c r="A110" s="6"/>
      <c r="B110" s="11" t="s">
        <v>54</v>
      </c>
      <c r="C110" s="8"/>
      <c r="D110" s="8"/>
      <c r="E110" s="8"/>
      <c r="F110" s="8"/>
      <c r="G110" s="8"/>
      <c r="H110" s="8"/>
      <c r="I110" s="8"/>
      <c r="J110" s="8"/>
      <c r="K110" s="8"/>
      <c r="L110" s="8"/>
      <c r="M110" s="8"/>
      <c r="N110" s="42" t="s">
        <v>53</v>
      </c>
      <c r="O110" s="8"/>
      <c r="P110" s="13"/>
      <c r="Q110" s="24"/>
      <c r="R110" s="13"/>
      <c r="S110" s="9"/>
    </row>
    <row r="111" spans="1:19" ht="15.75" x14ac:dyDescent="0.25">
      <c r="A111" s="6"/>
      <c r="B111" s="11" t="s">
        <v>52</v>
      </c>
      <c r="C111" s="8"/>
      <c r="E111" s="8"/>
      <c r="F111" s="8"/>
      <c r="G111" s="8"/>
      <c r="H111" s="8" t="s">
        <v>51</v>
      </c>
      <c r="I111" s="8"/>
      <c r="J111" s="8"/>
      <c r="K111" s="8"/>
      <c r="L111" s="8"/>
      <c r="M111" s="8"/>
      <c r="N111" s="41"/>
      <c r="O111" s="8"/>
      <c r="P111" s="10"/>
      <c r="Q111" s="10"/>
      <c r="R111" s="10"/>
      <c r="S111" s="9"/>
    </row>
    <row r="112" spans="1:19" x14ac:dyDescent="0.2">
      <c r="A112" s="6"/>
      <c r="B112" s="8"/>
      <c r="C112" s="8"/>
      <c r="D112" s="8"/>
      <c r="E112" s="8"/>
      <c r="F112" s="8"/>
      <c r="G112" s="8"/>
      <c r="H112" s="8"/>
      <c r="I112" s="8"/>
      <c r="J112" s="8"/>
      <c r="K112" s="8"/>
      <c r="L112" s="8"/>
      <c r="M112" s="8"/>
      <c r="N112" s="41"/>
      <c r="O112" s="8"/>
      <c r="P112" s="10"/>
      <c r="Q112" s="10"/>
      <c r="R112" s="10"/>
      <c r="S112" s="9"/>
    </row>
    <row r="113" spans="1:19" ht="15.75" x14ac:dyDescent="0.25">
      <c r="A113" s="6"/>
      <c r="B113" s="11" t="s">
        <v>50</v>
      </c>
      <c r="C113" s="8"/>
      <c r="D113" s="8"/>
      <c r="E113" s="8"/>
      <c r="F113" s="8"/>
      <c r="G113" s="8"/>
      <c r="H113" s="8" t="s">
        <v>47</v>
      </c>
      <c r="I113" s="8"/>
      <c r="J113" s="8"/>
      <c r="K113" s="8"/>
      <c r="L113" s="8"/>
      <c r="M113" s="8"/>
      <c r="N113" s="42" t="s">
        <v>49</v>
      </c>
      <c r="O113" s="8"/>
      <c r="P113" s="13"/>
      <c r="Q113" s="24"/>
      <c r="R113" s="13"/>
      <c r="S113" s="9"/>
    </row>
    <row r="114" spans="1:19" x14ac:dyDescent="0.2">
      <c r="A114" s="6"/>
      <c r="B114" s="8"/>
      <c r="C114" s="8"/>
      <c r="D114" s="8"/>
      <c r="E114" s="8"/>
      <c r="F114" s="8"/>
      <c r="G114" s="8"/>
      <c r="H114" s="8"/>
      <c r="I114" s="8"/>
      <c r="J114" s="8"/>
      <c r="K114" s="8"/>
      <c r="L114" s="8"/>
      <c r="M114" s="8"/>
      <c r="N114" s="41"/>
      <c r="O114" s="8"/>
      <c r="P114" s="10"/>
      <c r="Q114" s="10"/>
      <c r="R114" s="10"/>
      <c r="S114" s="9"/>
    </row>
    <row r="115" spans="1:19" ht="15.75" x14ac:dyDescent="0.25">
      <c r="A115" s="6"/>
      <c r="B115" s="11" t="s">
        <v>48</v>
      </c>
      <c r="C115" s="8"/>
      <c r="D115" s="8"/>
      <c r="E115" s="8"/>
      <c r="F115" s="8"/>
      <c r="G115" s="8"/>
      <c r="H115" s="8"/>
      <c r="I115" s="8"/>
      <c r="J115" s="8"/>
      <c r="K115" s="8"/>
      <c r="L115" s="8"/>
      <c r="M115" s="8"/>
      <c r="N115" s="41"/>
      <c r="O115" s="8"/>
      <c r="P115" s="10"/>
      <c r="Q115" s="10"/>
      <c r="R115" s="10"/>
      <c r="S115" s="9"/>
    </row>
    <row r="116" spans="1:19" ht="15.75" x14ac:dyDescent="0.25">
      <c r="A116" s="6"/>
      <c r="B116" s="11"/>
      <c r="C116" s="8"/>
      <c r="D116" s="8"/>
      <c r="E116" s="8"/>
      <c r="F116" s="8"/>
      <c r="H116" s="8" t="s">
        <v>47</v>
      </c>
      <c r="I116" s="8"/>
      <c r="J116" s="8"/>
      <c r="K116" s="8"/>
      <c r="L116" s="8"/>
      <c r="M116" s="8"/>
      <c r="N116" s="19">
        <v>50</v>
      </c>
      <c r="O116" s="8"/>
      <c r="P116" s="13"/>
      <c r="Q116" s="24"/>
      <c r="R116" s="13"/>
      <c r="S116" s="9"/>
    </row>
    <row r="117" spans="1:19" x14ac:dyDescent="0.2">
      <c r="A117" s="6"/>
      <c r="B117" s="8"/>
      <c r="C117" s="8"/>
      <c r="D117" s="8"/>
      <c r="E117" s="8"/>
      <c r="F117" s="8"/>
      <c r="G117" s="8"/>
      <c r="H117" s="8"/>
      <c r="I117" s="8"/>
      <c r="J117" s="8"/>
      <c r="K117" s="8"/>
      <c r="L117" s="8"/>
      <c r="M117" s="8"/>
      <c r="N117" s="8"/>
      <c r="O117" s="8"/>
      <c r="P117" s="10"/>
      <c r="Q117" s="10"/>
      <c r="R117" s="10"/>
      <c r="S117" s="9"/>
    </row>
    <row r="118" spans="1:19" ht="15.75" x14ac:dyDescent="0.25">
      <c r="A118" s="6"/>
      <c r="B118" s="11" t="s">
        <v>46</v>
      </c>
      <c r="C118" s="8"/>
      <c r="D118" s="8"/>
      <c r="E118" s="8"/>
      <c r="F118" s="8"/>
      <c r="G118" s="8"/>
      <c r="H118" s="8"/>
      <c r="I118" s="8"/>
      <c r="J118" s="8"/>
      <c r="K118" s="8"/>
      <c r="L118" s="8"/>
      <c r="M118" s="8"/>
      <c r="N118" s="8"/>
      <c r="O118" s="8"/>
      <c r="P118" s="10"/>
      <c r="Q118" s="10"/>
      <c r="R118" s="10"/>
      <c r="S118" s="9"/>
    </row>
    <row r="119" spans="1:19" ht="15.75" x14ac:dyDescent="0.25">
      <c r="A119" s="6"/>
      <c r="B119" s="11"/>
      <c r="C119" s="8"/>
      <c r="D119" s="8"/>
      <c r="E119" s="8"/>
      <c r="F119" s="8"/>
      <c r="G119" s="8"/>
      <c r="H119" s="8"/>
      <c r="I119" s="8"/>
      <c r="J119" s="8"/>
      <c r="K119" s="8" t="s">
        <v>45</v>
      </c>
      <c r="L119" s="8"/>
      <c r="M119" s="8"/>
      <c r="N119" s="19">
        <v>55</v>
      </c>
      <c r="O119" s="8"/>
      <c r="P119" s="13"/>
      <c r="Q119" s="24"/>
      <c r="R119" s="13"/>
      <c r="S119" s="9"/>
    </row>
    <row r="120" spans="1:19" x14ac:dyDescent="0.2">
      <c r="A120" s="6"/>
      <c r="B120" s="8"/>
      <c r="C120" s="8"/>
      <c r="D120" s="8"/>
      <c r="E120" s="8"/>
      <c r="F120" s="8"/>
      <c r="G120" s="8"/>
      <c r="H120" s="8"/>
      <c r="I120" s="8"/>
      <c r="J120" s="8"/>
      <c r="K120" s="8"/>
      <c r="L120" s="8"/>
      <c r="M120" s="8"/>
      <c r="N120" s="8"/>
      <c r="O120" s="8"/>
      <c r="P120" s="10"/>
      <c r="Q120" s="10"/>
      <c r="R120" s="10"/>
      <c r="S120" s="9"/>
    </row>
    <row r="121" spans="1:19" x14ac:dyDescent="0.2">
      <c r="A121" s="6"/>
      <c r="B121" s="8"/>
      <c r="C121" s="8"/>
      <c r="D121" s="8"/>
      <c r="E121" s="8"/>
      <c r="F121" s="8"/>
      <c r="G121" s="8"/>
      <c r="H121" s="8"/>
      <c r="I121" s="8"/>
      <c r="J121" s="8"/>
      <c r="K121" s="8"/>
      <c r="L121" s="8"/>
      <c r="M121" s="8"/>
      <c r="N121" s="8"/>
      <c r="O121" s="8"/>
      <c r="P121" s="10"/>
      <c r="Q121" s="10"/>
      <c r="R121" s="10"/>
      <c r="S121" s="9"/>
    </row>
    <row r="122" spans="1:19" ht="15.75" x14ac:dyDescent="0.25">
      <c r="A122" s="6"/>
      <c r="B122" s="11" t="s">
        <v>117</v>
      </c>
      <c r="C122" s="8"/>
      <c r="D122" s="8"/>
      <c r="E122" s="8"/>
      <c r="F122" s="8"/>
      <c r="G122" s="8"/>
      <c r="H122" s="8" t="s">
        <v>44</v>
      </c>
      <c r="I122" s="8"/>
      <c r="J122" s="8"/>
      <c r="K122" s="8"/>
      <c r="L122" s="8"/>
      <c r="M122" s="8"/>
      <c r="N122" s="19">
        <v>60</v>
      </c>
      <c r="O122" s="8"/>
      <c r="P122" s="13">
        <f>P110+P113+P116+P119</f>
        <v>0</v>
      </c>
      <c r="Q122" s="24"/>
      <c r="R122" s="13">
        <f>R110+R113+R116+R119</f>
        <v>0</v>
      </c>
      <c r="S122" s="9"/>
    </row>
    <row r="123" spans="1:19" x14ac:dyDescent="0.2">
      <c r="A123" s="6"/>
      <c r="B123" s="8"/>
      <c r="C123" s="8"/>
      <c r="D123" s="8"/>
      <c r="E123" s="8"/>
      <c r="F123" s="8"/>
      <c r="G123" s="8"/>
      <c r="H123" s="8"/>
      <c r="I123" s="8"/>
      <c r="J123" s="8"/>
      <c r="K123" s="8"/>
      <c r="L123" s="8"/>
      <c r="M123" s="8"/>
      <c r="N123" s="8"/>
      <c r="O123" s="8"/>
      <c r="P123" s="10"/>
      <c r="Q123" s="10"/>
      <c r="R123" s="10"/>
      <c r="S123" s="9"/>
    </row>
    <row r="124" spans="1:19" x14ac:dyDescent="0.2">
      <c r="A124" s="6"/>
      <c r="B124" s="8"/>
      <c r="C124" s="8"/>
      <c r="D124" s="8"/>
      <c r="E124" s="8"/>
      <c r="F124" s="8"/>
      <c r="G124" s="8"/>
      <c r="H124" s="8"/>
      <c r="I124" s="8"/>
      <c r="J124" s="8"/>
      <c r="K124" s="8"/>
      <c r="L124" s="8"/>
      <c r="M124" s="8"/>
      <c r="N124" s="8"/>
      <c r="O124" s="8"/>
      <c r="P124" s="10"/>
      <c r="Q124" s="10"/>
      <c r="R124" s="10"/>
      <c r="S124" s="9"/>
    </row>
    <row r="125" spans="1:19" ht="15.75" x14ac:dyDescent="0.25">
      <c r="A125" s="6"/>
      <c r="B125" s="11" t="s">
        <v>43</v>
      </c>
      <c r="C125" s="8"/>
      <c r="D125" s="8"/>
      <c r="E125" s="8"/>
      <c r="F125" s="8"/>
      <c r="G125" s="8"/>
      <c r="H125" s="8" t="s">
        <v>42</v>
      </c>
      <c r="I125" s="8"/>
      <c r="J125" s="8"/>
      <c r="K125" s="8"/>
      <c r="L125" s="8"/>
      <c r="M125" s="8"/>
      <c r="N125" s="19">
        <v>65</v>
      </c>
      <c r="O125" s="8"/>
      <c r="P125" s="13">
        <f>P122+P107</f>
        <v>0</v>
      </c>
      <c r="Q125" s="24"/>
      <c r="R125" s="13">
        <f>R122+R107</f>
        <v>0</v>
      </c>
      <c r="S125" s="9"/>
    </row>
    <row r="126" spans="1:19" x14ac:dyDescent="0.2">
      <c r="A126" s="6"/>
      <c r="B126" s="8"/>
      <c r="C126" s="8"/>
      <c r="D126" s="8"/>
      <c r="E126" s="8"/>
      <c r="F126" s="8"/>
      <c r="G126" s="8"/>
      <c r="H126" s="8"/>
      <c r="I126" s="8"/>
      <c r="J126" s="8"/>
      <c r="K126" s="8"/>
      <c r="L126" s="8"/>
      <c r="M126" s="8"/>
      <c r="N126" s="8"/>
      <c r="O126" s="8"/>
      <c r="P126" s="10"/>
      <c r="Q126" s="10"/>
      <c r="R126" s="10"/>
      <c r="S126" s="9"/>
    </row>
    <row r="127" spans="1:19" x14ac:dyDescent="0.2">
      <c r="A127" s="6"/>
      <c r="B127" s="8"/>
      <c r="C127" s="8"/>
      <c r="D127" s="8"/>
      <c r="E127" s="8"/>
      <c r="F127" s="8"/>
      <c r="G127" s="8"/>
      <c r="H127" s="8"/>
      <c r="I127" s="8"/>
      <c r="J127" s="8"/>
      <c r="K127" s="8"/>
      <c r="L127" s="8"/>
      <c r="M127" s="8"/>
      <c r="N127" s="8"/>
      <c r="O127" s="8"/>
      <c r="P127" s="10"/>
      <c r="Q127" s="10"/>
      <c r="R127" s="10"/>
      <c r="S127" s="9"/>
    </row>
    <row r="128" spans="1:19" x14ac:dyDescent="0.2">
      <c r="A128" s="6"/>
      <c r="B128" s="8"/>
      <c r="C128" s="8"/>
      <c r="D128" s="8"/>
      <c r="E128" s="8"/>
      <c r="F128" s="8"/>
      <c r="G128" s="8"/>
      <c r="H128" s="8"/>
      <c r="I128" s="8"/>
      <c r="J128" s="8"/>
      <c r="K128" s="8"/>
      <c r="L128" s="8"/>
      <c r="M128" s="8"/>
      <c r="N128" s="8"/>
      <c r="O128" s="8"/>
      <c r="P128" s="10"/>
      <c r="Q128" s="10"/>
      <c r="R128" s="10"/>
      <c r="S128" s="9"/>
    </row>
    <row r="129" spans="1:19" x14ac:dyDescent="0.2">
      <c r="A129" s="6"/>
      <c r="B129" s="8"/>
      <c r="C129" s="8"/>
      <c r="D129" s="8"/>
      <c r="E129" s="8"/>
      <c r="F129" s="8"/>
      <c r="G129" s="8"/>
      <c r="H129" s="8"/>
      <c r="I129" s="8"/>
      <c r="J129" s="8"/>
      <c r="K129" s="8"/>
      <c r="L129" s="8"/>
      <c r="M129" s="8"/>
      <c r="N129" s="8"/>
      <c r="O129" s="8"/>
      <c r="P129" s="10"/>
      <c r="Q129" s="10"/>
      <c r="R129" s="10"/>
      <c r="S129" s="9"/>
    </row>
    <row r="130" spans="1:19" x14ac:dyDescent="0.2">
      <c r="A130" s="6"/>
      <c r="B130" s="8"/>
      <c r="C130" s="8"/>
      <c r="D130" s="8"/>
      <c r="E130" s="8"/>
      <c r="F130" s="8"/>
      <c r="G130" s="8"/>
      <c r="H130" s="8"/>
      <c r="I130" s="8"/>
      <c r="J130" s="8"/>
      <c r="K130" s="8"/>
      <c r="L130" s="8"/>
      <c r="M130" s="8"/>
      <c r="N130" s="8"/>
      <c r="O130" s="8"/>
      <c r="P130" s="10"/>
      <c r="Q130" s="10"/>
      <c r="R130" s="10"/>
      <c r="S130" s="9"/>
    </row>
    <row r="131" spans="1:19" x14ac:dyDescent="0.2">
      <c r="A131" s="6"/>
      <c r="B131" s="8"/>
      <c r="C131" s="8"/>
      <c r="D131" s="8"/>
      <c r="E131" s="8"/>
      <c r="F131" s="8"/>
      <c r="G131" s="8"/>
      <c r="H131" s="8"/>
      <c r="I131" s="8"/>
      <c r="J131" s="8"/>
      <c r="K131" s="8"/>
      <c r="L131" s="8"/>
      <c r="M131" s="8"/>
      <c r="N131" s="8"/>
      <c r="O131" s="8"/>
      <c r="P131" s="10"/>
      <c r="Q131" s="10"/>
      <c r="R131" s="10"/>
      <c r="S131" s="9"/>
    </row>
    <row r="132" spans="1:19" x14ac:dyDescent="0.2">
      <c r="A132" s="6"/>
      <c r="B132" s="8"/>
      <c r="C132" s="8"/>
      <c r="D132" s="8"/>
      <c r="E132" s="8"/>
      <c r="F132" s="8"/>
      <c r="G132" s="8"/>
      <c r="H132" s="8"/>
      <c r="I132" s="8"/>
      <c r="J132" s="8"/>
      <c r="K132" s="8"/>
      <c r="L132" s="8"/>
      <c r="M132" s="8"/>
      <c r="N132" s="8"/>
      <c r="O132" s="8"/>
      <c r="P132" s="10"/>
      <c r="Q132" s="10"/>
      <c r="R132" s="10"/>
      <c r="S132" s="9"/>
    </row>
    <row r="133" spans="1:19" x14ac:dyDescent="0.2">
      <c r="A133" s="37"/>
      <c r="B133" s="39"/>
      <c r="C133" s="39"/>
      <c r="D133" s="39"/>
      <c r="E133" s="39"/>
      <c r="F133" s="39"/>
      <c r="G133" s="40"/>
      <c r="H133" s="40"/>
      <c r="I133" s="39"/>
      <c r="J133" s="39"/>
      <c r="K133" s="39"/>
      <c r="L133" s="39"/>
      <c r="M133" s="39"/>
      <c r="N133" s="39"/>
      <c r="O133" s="39"/>
      <c r="P133" s="38"/>
      <c r="Q133" s="38"/>
      <c r="R133" s="38"/>
      <c r="S133" s="35"/>
    </row>
    <row r="134" spans="1:19" ht="15.75" x14ac:dyDescent="0.25">
      <c r="A134" s="37"/>
      <c r="B134" s="90" t="s">
        <v>41</v>
      </c>
      <c r="C134" s="90"/>
      <c r="D134" s="90"/>
      <c r="E134" s="90"/>
      <c r="F134" s="90"/>
      <c r="G134" s="90"/>
      <c r="H134" s="90"/>
      <c r="I134" s="90"/>
      <c r="J134" s="90"/>
      <c r="K134" s="90"/>
      <c r="L134" s="90"/>
      <c r="M134" s="90"/>
      <c r="N134" s="90"/>
      <c r="O134" s="90"/>
      <c r="P134" s="90"/>
      <c r="Q134" s="36"/>
      <c r="R134" s="36"/>
      <c r="S134" s="35"/>
    </row>
    <row r="135" spans="1:19" ht="15.75" x14ac:dyDescent="0.25">
      <c r="A135" s="6"/>
      <c r="B135" s="34"/>
      <c r="C135" s="34"/>
      <c r="D135" s="34"/>
      <c r="E135" s="34"/>
      <c r="F135" s="34"/>
      <c r="G135" s="34"/>
      <c r="H135" s="34"/>
      <c r="I135" s="34"/>
      <c r="J135" s="34"/>
      <c r="K135" s="34"/>
      <c r="L135" s="34"/>
      <c r="M135" s="34"/>
      <c r="N135" s="34"/>
      <c r="O135" s="34"/>
      <c r="P135" s="34"/>
      <c r="Q135" s="34"/>
      <c r="R135" s="34"/>
      <c r="S135" s="9"/>
    </row>
    <row r="136" spans="1:19" ht="15.75" x14ac:dyDescent="0.25">
      <c r="A136" s="6"/>
      <c r="B136" s="100" t="s">
        <v>40</v>
      </c>
      <c r="C136" s="100"/>
      <c r="D136" s="100"/>
      <c r="E136" s="100"/>
      <c r="F136" s="100"/>
      <c r="G136" s="100"/>
      <c r="H136" s="100"/>
      <c r="I136" s="100"/>
      <c r="J136" s="100"/>
      <c r="K136" s="100"/>
      <c r="L136" s="100"/>
      <c r="M136" s="100"/>
      <c r="N136" s="100"/>
      <c r="O136" s="100"/>
      <c r="P136" s="100"/>
      <c r="Q136" s="27"/>
      <c r="R136" s="27"/>
      <c r="S136" s="9"/>
    </row>
    <row r="137" spans="1:19" x14ac:dyDescent="0.2">
      <c r="A137" s="6"/>
      <c r="B137" s="8"/>
      <c r="C137" s="8"/>
      <c r="D137" s="8"/>
      <c r="E137" s="8"/>
      <c r="F137" s="8"/>
      <c r="G137" s="8"/>
      <c r="H137" s="8"/>
      <c r="I137" s="8"/>
      <c r="J137" s="8"/>
      <c r="K137" s="8"/>
      <c r="L137" s="8"/>
      <c r="M137" s="8"/>
      <c r="N137" s="8"/>
      <c r="O137" s="8"/>
      <c r="P137" s="10"/>
      <c r="Q137" s="10"/>
      <c r="R137" s="10"/>
      <c r="S137" s="9"/>
    </row>
    <row r="138" spans="1:19" ht="25.5" x14ac:dyDescent="0.2">
      <c r="A138" s="6"/>
      <c r="B138" s="8"/>
      <c r="C138" s="8"/>
      <c r="D138" s="8"/>
      <c r="E138" s="8"/>
      <c r="F138" s="8"/>
      <c r="G138" s="8"/>
      <c r="H138" s="8"/>
      <c r="I138" s="8"/>
      <c r="J138" s="8"/>
      <c r="K138" s="8"/>
      <c r="L138" s="8"/>
      <c r="M138" s="8"/>
      <c r="N138" s="8"/>
      <c r="O138" s="8"/>
      <c r="P138" s="33" t="s">
        <v>39</v>
      </c>
      <c r="Q138" s="10"/>
      <c r="R138" s="33" t="s">
        <v>38</v>
      </c>
      <c r="S138" s="9"/>
    </row>
    <row r="139" spans="1:19" ht="15.75" x14ac:dyDescent="0.25">
      <c r="A139" s="6"/>
      <c r="B139" s="8"/>
      <c r="C139" s="8"/>
      <c r="D139" s="23"/>
      <c r="E139" s="8"/>
      <c r="F139" s="8"/>
      <c r="G139" s="8"/>
      <c r="H139" s="8"/>
      <c r="I139" s="8"/>
      <c r="J139" s="8"/>
      <c r="K139" s="8"/>
      <c r="L139" s="8"/>
      <c r="M139" s="8"/>
      <c r="N139" s="32" t="s">
        <v>37</v>
      </c>
      <c r="O139" s="8"/>
      <c r="P139" s="31" t="s">
        <v>36</v>
      </c>
      <c r="Q139" s="10"/>
      <c r="R139" s="31" t="s">
        <v>36</v>
      </c>
      <c r="S139" s="9"/>
    </row>
    <row r="140" spans="1:19" ht="15.75" x14ac:dyDescent="0.25">
      <c r="A140" s="6"/>
      <c r="B140" s="8"/>
      <c r="C140" s="8"/>
      <c r="D140" s="23"/>
      <c r="E140" s="8"/>
      <c r="F140" s="8"/>
      <c r="G140" s="8"/>
      <c r="H140" s="8"/>
      <c r="I140" s="8"/>
      <c r="J140" s="8"/>
      <c r="K140" s="8"/>
      <c r="L140" s="8"/>
      <c r="M140" s="8"/>
      <c r="N140" s="30"/>
      <c r="O140" s="8"/>
      <c r="P140" s="29"/>
      <c r="Q140" s="29"/>
      <c r="R140" s="29"/>
      <c r="S140" s="9"/>
    </row>
    <row r="141" spans="1:19" ht="15.75" x14ac:dyDescent="0.25">
      <c r="A141" s="6"/>
      <c r="B141" s="11" t="s">
        <v>128</v>
      </c>
      <c r="C141" s="8"/>
      <c r="D141" s="8"/>
      <c r="E141" s="8"/>
      <c r="F141" s="8"/>
      <c r="G141" s="8"/>
      <c r="H141" s="8"/>
      <c r="I141" s="8"/>
      <c r="J141" s="8"/>
      <c r="L141" s="8"/>
      <c r="M141" s="8"/>
      <c r="N141" s="19">
        <v>70</v>
      </c>
      <c r="O141" s="8"/>
      <c r="P141" s="13">
        <f>P92+P125</f>
        <v>0</v>
      </c>
      <c r="Q141" s="24"/>
      <c r="R141" s="25"/>
      <c r="S141" s="9"/>
    </row>
    <row r="142" spans="1:19" ht="15.75" x14ac:dyDescent="0.25">
      <c r="A142" s="6"/>
      <c r="B142" s="11"/>
      <c r="C142" s="8"/>
      <c r="D142" s="8"/>
      <c r="E142" s="8"/>
      <c r="F142" s="8"/>
      <c r="G142" s="8"/>
      <c r="H142" s="8"/>
      <c r="I142" s="8"/>
      <c r="J142" s="8"/>
      <c r="K142" s="8" t="s">
        <v>35</v>
      </c>
      <c r="L142" s="8"/>
      <c r="M142" s="8"/>
      <c r="N142" s="8"/>
      <c r="O142" s="8"/>
      <c r="P142" s="10"/>
      <c r="Q142" s="10"/>
      <c r="R142" s="10"/>
      <c r="S142" s="9"/>
    </row>
    <row r="143" spans="1:19" ht="15.75" x14ac:dyDescent="0.25">
      <c r="A143" s="6"/>
      <c r="B143" s="11" t="s">
        <v>34</v>
      </c>
      <c r="C143" s="8"/>
      <c r="D143" s="8"/>
      <c r="E143" s="8"/>
      <c r="F143" s="8"/>
      <c r="G143" s="8"/>
      <c r="H143" s="8"/>
      <c r="I143" s="8"/>
      <c r="J143" s="8"/>
      <c r="L143" s="8"/>
      <c r="M143" s="8"/>
      <c r="N143" s="19">
        <v>71</v>
      </c>
      <c r="O143" s="8"/>
      <c r="P143" s="25"/>
      <c r="Q143" s="10"/>
      <c r="R143" s="13">
        <f>IF(P141&lt;0,P141/0.9,0)</f>
        <v>0</v>
      </c>
      <c r="S143" s="9"/>
    </row>
    <row r="144" spans="1:19" x14ac:dyDescent="0.2">
      <c r="A144" s="6"/>
      <c r="B144" s="8" t="s">
        <v>135</v>
      </c>
      <c r="C144" s="8"/>
      <c r="D144" s="8"/>
      <c r="E144" s="8"/>
      <c r="F144" s="8"/>
      <c r="G144" s="8"/>
      <c r="H144" s="8"/>
      <c r="I144" s="8"/>
      <c r="J144" s="8"/>
      <c r="K144" s="8"/>
      <c r="L144" s="8"/>
      <c r="M144" s="8"/>
      <c r="N144" s="8"/>
      <c r="O144" s="8"/>
      <c r="P144" s="10"/>
      <c r="Q144" s="10"/>
      <c r="R144" s="10"/>
      <c r="S144" s="9"/>
    </row>
    <row r="145" spans="1:19" x14ac:dyDescent="0.2">
      <c r="A145" s="6"/>
      <c r="B145" s="8"/>
      <c r="C145" s="8"/>
      <c r="D145" s="8"/>
      <c r="E145" s="8"/>
      <c r="F145" s="8"/>
      <c r="G145" s="8"/>
      <c r="H145" s="8"/>
      <c r="I145" s="8"/>
      <c r="J145" s="8"/>
      <c r="K145" s="8"/>
      <c r="L145" s="8"/>
      <c r="M145" s="8"/>
      <c r="N145" s="8"/>
      <c r="O145" s="8"/>
      <c r="P145" s="10"/>
      <c r="Q145" s="10"/>
      <c r="R145" s="10"/>
      <c r="S145" s="9"/>
    </row>
    <row r="146" spans="1:19" ht="15.75" x14ac:dyDescent="0.25">
      <c r="A146" s="6"/>
      <c r="B146" s="11" t="s">
        <v>33</v>
      </c>
      <c r="C146" s="8"/>
      <c r="D146" s="8"/>
      <c r="E146" s="8"/>
      <c r="F146" s="8"/>
      <c r="G146" s="8"/>
      <c r="H146" s="8"/>
      <c r="I146" s="8"/>
      <c r="J146" s="8"/>
      <c r="K146" s="8" t="s">
        <v>32</v>
      </c>
      <c r="L146" s="8"/>
      <c r="M146" s="8"/>
      <c r="N146" s="19">
        <v>72</v>
      </c>
      <c r="O146" s="8"/>
      <c r="P146" s="25"/>
      <c r="Q146" s="24"/>
      <c r="R146" s="13">
        <f>R143+R125</f>
        <v>0</v>
      </c>
      <c r="S146" s="9"/>
    </row>
    <row r="147" spans="1:19" x14ac:dyDescent="0.2">
      <c r="A147" s="6"/>
      <c r="B147" s="8"/>
      <c r="C147" s="8"/>
      <c r="D147" s="8"/>
      <c r="E147" s="8"/>
      <c r="F147" s="8"/>
      <c r="G147" s="8"/>
      <c r="H147" s="8"/>
      <c r="I147" s="8"/>
      <c r="J147" s="8"/>
      <c r="K147" s="8"/>
      <c r="L147" s="8"/>
      <c r="M147" s="8"/>
      <c r="N147" s="8"/>
      <c r="O147" s="8"/>
      <c r="P147" s="10"/>
      <c r="Q147" s="10"/>
      <c r="R147" s="10"/>
      <c r="S147" s="9"/>
    </row>
    <row r="148" spans="1:19" ht="15.75" x14ac:dyDescent="0.25">
      <c r="A148" s="6"/>
      <c r="B148" s="11" t="str">
        <f>"Negative MBT Period Accrued Net Receipts to offset against Positive JPDA Period Accrued Net Receipts:"</f>
        <v>Negative MBT Period Accrued Net Receipts to offset against Positive JPDA Period Accrued Net Receipts:</v>
      </c>
      <c r="C148" s="8"/>
      <c r="D148" s="8"/>
      <c r="E148" s="8"/>
      <c r="F148" s="8"/>
      <c r="G148" s="8"/>
      <c r="H148" s="8"/>
      <c r="I148" s="8"/>
      <c r="J148" s="8"/>
      <c r="K148" s="8"/>
      <c r="L148" s="8"/>
      <c r="M148" s="8"/>
      <c r="N148" s="8"/>
      <c r="O148" s="8"/>
      <c r="P148" s="10"/>
      <c r="Q148" s="10"/>
      <c r="R148" s="10"/>
      <c r="S148" s="9"/>
    </row>
    <row r="149" spans="1:19" x14ac:dyDescent="0.2">
      <c r="A149" s="6"/>
      <c r="B149" s="8" t="s">
        <v>31</v>
      </c>
      <c r="C149" s="8"/>
      <c r="D149" s="8"/>
      <c r="E149" s="8"/>
      <c r="F149" s="8"/>
      <c r="G149" s="8"/>
      <c r="H149" s="8"/>
      <c r="I149" s="8"/>
      <c r="J149" s="8"/>
      <c r="K149" s="8"/>
      <c r="L149" s="8"/>
      <c r="M149" s="8"/>
      <c r="N149" s="19">
        <v>73</v>
      </c>
      <c r="O149" s="8"/>
      <c r="P149" s="13">
        <f>IF(IF(P141&gt;0,R146*0.9,0)&lt;0,IF(P141&gt;0,R146,0),0)</f>
        <v>0</v>
      </c>
      <c r="Q149" s="24"/>
      <c r="R149" s="25"/>
      <c r="S149" s="9"/>
    </row>
    <row r="150" spans="1:19" x14ac:dyDescent="0.2">
      <c r="A150" s="6"/>
      <c r="B150" s="8"/>
      <c r="C150" s="8"/>
      <c r="D150" s="8"/>
      <c r="E150" s="8"/>
      <c r="F150" s="8"/>
      <c r="G150" s="8"/>
      <c r="H150" s="8"/>
      <c r="I150" s="8"/>
      <c r="J150" s="8"/>
      <c r="K150" s="8"/>
      <c r="L150" s="8"/>
      <c r="M150" s="8"/>
      <c r="N150" s="8"/>
      <c r="O150" s="8"/>
      <c r="P150" s="10"/>
      <c r="Q150" s="10"/>
      <c r="R150" s="10"/>
      <c r="S150" s="9"/>
    </row>
    <row r="151" spans="1:19" ht="15.75" x14ac:dyDescent="0.25">
      <c r="A151" s="6"/>
      <c r="B151" s="11" t="s">
        <v>30</v>
      </c>
      <c r="C151" s="8"/>
      <c r="D151" s="8"/>
      <c r="E151" s="8"/>
      <c r="F151" s="8"/>
      <c r="G151" s="8"/>
      <c r="H151" s="8"/>
      <c r="I151" s="8"/>
      <c r="J151" s="8"/>
      <c r="K151" s="8"/>
      <c r="L151" s="8"/>
      <c r="M151" s="8"/>
      <c r="N151" s="19">
        <v>74</v>
      </c>
      <c r="O151" s="8"/>
      <c r="P151" s="13">
        <f>+P149+P141</f>
        <v>0</v>
      </c>
      <c r="Q151" s="24"/>
      <c r="R151" s="25"/>
      <c r="S151" s="9"/>
    </row>
    <row r="152" spans="1:19" x14ac:dyDescent="0.2">
      <c r="A152" s="6"/>
      <c r="B152" s="8"/>
      <c r="C152" s="8"/>
      <c r="D152" s="8"/>
      <c r="E152" s="8"/>
      <c r="F152" s="8"/>
      <c r="G152" s="8"/>
      <c r="H152" s="8"/>
      <c r="I152" s="8"/>
      <c r="J152" s="8"/>
      <c r="K152" s="8"/>
      <c r="L152" s="8"/>
      <c r="M152" s="8"/>
      <c r="N152" s="8"/>
      <c r="O152" s="8"/>
      <c r="P152" s="10"/>
      <c r="Q152" s="10"/>
      <c r="R152" s="10"/>
      <c r="S152" s="9"/>
    </row>
    <row r="153" spans="1:19" x14ac:dyDescent="0.2">
      <c r="A153" s="6"/>
      <c r="B153" s="8"/>
      <c r="C153" s="8"/>
      <c r="D153" s="8"/>
      <c r="E153" s="8"/>
      <c r="F153" s="8"/>
      <c r="G153" s="8"/>
      <c r="H153" s="8"/>
      <c r="I153" s="8"/>
      <c r="J153" s="8"/>
      <c r="K153" s="8"/>
      <c r="L153" s="8"/>
      <c r="M153" s="8"/>
      <c r="N153" s="8"/>
      <c r="O153" s="8"/>
      <c r="P153" s="10"/>
      <c r="Q153" s="10"/>
      <c r="R153" s="10"/>
      <c r="S153" s="9"/>
    </row>
    <row r="154" spans="1:19" ht="15.75" x14ac:dyDescent="0.25">
      <c r="A154" s="6"/>
      <c r="B154" s="8"/>
      <c r="C154" s="8"/>
      <c r="D154" s="8"/>
      <c r="E154" s="23" t="s">
        <v>29</v>
      </c>
      <c r="F154" s="8"/>
      <c r="G154" s="8"/>
      <c r="H154" s="8"/>
      <c r="I154" s="8"/>
      <c r="J154" s="8"/>
      <c r="K154" s="8"/>
      <c r="L154" s="8"/>
      <c r="M154" s="8"/>
      <c r="N154" s="8"/>
      <c r="O154" s="8"/>
      <c r="P154" s="10"/>
      <c r="Q154" s="10"/>
      <c r="R154" s="10"/>
      <c r="S154" s="9"/>
    </row>
    <row r="155" spans="1:19" ht="15" x14ac:dyDescent="0.25">
      <c r="A155" s="6"/>
      <c r="B155" s="101" t="s">
        <v>28</v>
      </c>
      <c r="C155" s="101"/>
      <c r="D155" s="101"/>
      <c r="E155" s="101"/>
      <c r="F155" s="101"/>
      <c r="G155" s="101"/>
      <c r="H155" s="101"/>
      <c r="I155" s="101"/>
      <c r="J155" s="101"/>
      <c r="K155" s="101"/>
      <c r="L155" s="101"/>
      <c r="M155" s="101"/>
      <c r="N155" s="101"/>
      <c r="O155" s="101"/>
      <c r="P155" s="101"/>
      <c r="Q155" s="28"/>
      <c r="R155" s="28"/>
      <c r="S155" s="9"/>
    </row>
    <row r="156" spans="1:19" x14ac:dyDescent="0.2">
      <c r="A156" s="6"/>
      <c r="B156" s="8"/>
      <c r="C156" s="8"/>
      <c r="D156" s="8"/>
      <c r="E156" s="8"/>
      <c r="F156" s="8"/>
      <c r="G156" s="8"/>
      <c r="H156" s="8"/>
      <c r="I156" s="8"/>
      <c r="J156" s="8"/>
      <c r="K156" s="8"/>
      <c r="L156" s="8"/>
      <c r="M156" s="8"/>
      <c r="N156" s="8"/>
      <c r="O156" s="8"/>
      <c r="P156" s="10"/>
      <c r="Q156" s="10"/>
      <c r="R156" s="10"/>
      <c r="S156" s="9"/>
    </row>
    <row r="157" spans="1:19" ht="15.75" x14ac:dyDescent="0.25">
      <c r="A157" s="6"/>
      <c r="B157" s="100" t="s">
        <v>27</v>
      </c>
      <c r="C157" s="100"/>
      <c r="D157" s="100"/>
      <c r="E157" s="100"/>
      <c r="F157" s="100"/>
      <c r="G157" s="100"/>
      <c r="H157" s="100"/>
      <c r="I157" s="100"/>
      <c r="J157" s="100"/>
      <c r="K157" s="100"/>
      <c r="L157" s="100"/>
      <c r="M157" s="100"/>
      <c r="N157" s="100"/>
      <c r="O157" s="100"/>
      <c r="P157" s="100"/>
      <c r="Q157" s="27"/>
      <c r="R157" s="27"/>
      <c r="S157" s="9"/>
    </row>
    <row r="158" spans="1:19" x14ac:dyDescent="0.2">
      <c r="A158" s="6"/>
      <c r="B158" s="8"/>
      <c r="C158" s="8"/>
      <c r="D158" s="8"/>
      <c r="E158" s="8"/>
      <c r="F158" s="8"/>
      <c r="G158" s="8"/>
      <c r="H158" s="8"/>
      <c r="I158" s="8"/>
      <c r="J158" s="8"/>
      <c r="L158" s="8"/>
      <c r="M158" s="8"/>
      <c r="N158" s="8"/>
      <c r="O158" s="8"/>
      <c r="P158" s="10"/>
      <c r="Q158" s="10"/>
      <c r="R158" s="10"/>
      <c r="S158" s="9"/>
    </row>
    <row r="159" spans="1:19" ht="15.75" x14ac:dyDescent="0.25">
      <c r="A159" s="6"/>
      <c r="B159" s="11" t="s">
        <v>26</v>
      </c>
      <c r="C159" s="8"/>
      <c r="D159" s="8"/>
      <c r="E159" s="8"/>
      <c r="F159" s="8"/>
      <c r="G159" s="8"/>
      <c r="H159" s="8"/>
      <c r="I159" s="8"/>
      <c r="J159" s="8"/>
      <c r="K159" s="8"/>
      <c r="L159" s="8"/>
      <c r="M159" s="8"/>
      <c r="N159" s="19">
        <v>75</v>
      </c>
      <c r="O159" s="8"/>
      <c r="P159" s="13">
        <f>IF(P151&gt;0,P151,0)</f>
        <v>0</v>
      </c>
      <c r="Q159" s="24"/>
      <c r="R159" s="25"/>
      <c r="S159" s="9"/>
    </row>
    <row r="160" spans="1:19" x14ac:dyDescent="0.2">
      <c r="A160" s="6"/>
      <c r="B160" s="26"/>
      <c r="C160" s="8"/>
      <c r="D160" s="8"/>
      <c r="E160" s="8"/>
      <c r="F160" s="8"/>
      <c r="G160" s="8"/>
      <c r="H160" s="8"/>
      <c r="I160" s="8"/>
      <c r="J160" s="8"/>
      <c r="K160" s="8"/>
      <c r="L160" s="8"/>
      <c r="M160" s="8"/>
      <c r="N160" s="8"/>
      <c r="O160" s="8"/>
      <c r="P160" s="10"/>
      <c r="Q160" s="10"/>
      <c r="R160" s="10"/>
      <c r="S160" s="9"/>
    </row>
    <row r="161" spans="1:19" ht="15.75" x14ac:dyDescent="0.25">
      <c r="A161" s="6"/>
      <c r="B161" s="11" t="s">
        <v>25</v>
      </c>
      <c r="C161" s="8"/>
      <c r="D161" s="8"/>
      <c r="E161" s="8"/>
      <c r="F161" s="8"/>
      <c r="G161" s="8"/>
      <c r="H161" s="8"/>
      <c r="I161" s="8"/>
      <c r="J161" s="8"/>
      <c r="K161" s="8"/>
      <c r="L161" s="8"/>
      <c r="M161" s="8"/>
      <c r="N161" s="19">
        <v>76</v>
      </c>
      <c r="O161" s="8"/>
      <c r="P161" s="25"/>
      <c r="Q161" s="24"/>
      <c r="R161" s="13">
        <f>IF(R146&gt;0,R146,0)</f>
        <v>0</v>
      </c>
      <c r="S161" s="9"/>
    </row>
    <row r="162" spans="1:19" x14ac:dyDescent="0.2">
      <c r="A162" s="6"/>
      <c r="B162" s="8"/>
      <c r="C162" s="8"/>
      <c r="D162" s="8"/>
      <c r="E162" s="8"/>
      <c r="F162" s="8"/>
      <c r="G162" s="8"/>
      <c r="H162" s="8"/>
      <c r="I162" s="8"/>
      <c r="J162" s="8"/>
      <c r="K162" s="8"/>
      <c r="L162" s="8"/>
      <c r="M162" s="8"/>
      <c r="N162" s="8"/>
      <c r="O162" s="8"/>
      <c r="P162" s="10"/>
      <c r="Q162" s="10"/>
      <c r="R162" s="10"/>
      <c r="S162" s="9"/>
    </row>
    <row r="163" spans="1:19" ht="15.75" x14ac:dyDescent="0.25">
      <c r="A163" s="6"/>
      <c r="B163" s="23" t="s">
        <v>24</v>
      </c>
      <c r="C163" s="8"/>
      <c r="D163" s="8"/>
      <c r="E163" s="8"/>
      <c r="F163" s="8"/>
      <c r="G163" s="8"/>
      <c r="H163" s="8"/>
      <c r="I163" s="8"/>
      <c r="J163" s="8"/>
      <c r="L163" s="8"/>
      <c r="M163" s="8"/>
      <c r="N163" s="19">
        <v>80</v>
      </c>
      <c r="O163" s="8"/>
      <c r="P163" s="13">
        <f>P159*(22.5%/(1-30%))</f>
        <v>0</v>
      </c>
      <c r="Q163" s="24"/>
      <c r="R163" s="25"/>
      <c r="S163" s="9"/>
    </row>
    <row r="164" spans="1:19" x14ac:dyDescent="0.2">
      <c r="A164" s="6"/>
      <c r="B164" s="8"/>
      <c r="C164" s="8"/>
      <c r="D164" s="8"/>
      <c r="E164" s="8"/>
      <c r="F164" s="8"/>
      <c r="G164" s="8"/>
      <c r="H164" s="8"/>
      <c r="I164" s="8"/>
      <c r="J164" s="8"/>
      <c r="K164" s="8"/>
      <c r="L164" s="8"/>
      <c r="M164" s="8"/>
      <c r="N164" s="8"/>
      <c r="O164" s="8"/>
      <c r="P164" s="10"/>
      <c r="Q164" s="10"/>
      <c r="R164" s="10"/>
      <c r="S164" s="9"/>
    </row>
    <row r="165" spans="1:19" ht="15.75" x14ac:dyDescent="0.25">
      <c r="A165" s="6"/>
      <c r="B165" s="23" t="s">
        <v>23</v>
      </c>
      <c r="C165" s="8"/>
      <c r="D165" s="8"/>
      <c r="E165" s="8"/>
      <c r="F165" s="8"/>
      <c r="G165" s="8"/>
      <c r="H165" s="8"/>
      <c r="I165" s="8"/>
      <c r="J165" s="8"/>
      <c r="K165" s="8"/>
      <c r="L165" s="8"/>
      <c r="M165" s="8"/>
      <c r="N165" s="19">
        <v>81</v>
      </c>
      <c r="O165" s="8"/>
      <c r="P165" s="25"/>
      <c r="Q165" s="24"/>
      <c r="R165" s="13">
        <f>R161*(21.5%/(1-30%))</f>
        <v>0</v>
      </c>
      <c r="S165" s="9"/>
    </row>
    <row r="166" spans="1:19" x14ac:dyDescent="0.2">
      <c r="A166" s="6"/>
      <c r="B166" s="8"/>
      <c r="C166" s="8"/>
      <c r="D166" s="8"/>
      <c r="E166" s="8"/>
      <c r="F166" s="8"/>
      <c r="G166" s="8"/>
      <c r="H166" s="8"/>
      <c r="I166" s="8"/>
      <c r="J166" s="8"/>
      <c r="K166" s="8"/>
      <c r="L166" s="8"/>
      <c r="M166" s="8"/>
      <c r="N166" s="8"/>
      <c r="O166" s="8"/>
      <c r="P166" s="10"/>
      <c r="Q166" s="10"/>
      <c r="R166" s="10"/>
      <c r="S166" s="9"/>
    </row>
    <row r="167" spans="1:19" ht="15.75" x14ac:dyDescent="0.25">
      <c r="A167" s="6"/>
      <c r="B167" s="23" t="s">
        <v>22</v>
      </c>
      <c r="C167" s="8"/>
      <c r="D167" s="8"/>
      <c r="E167" s="8"/>
      <c r="F167" s="8"/>
      <c r="G167" s="8"/>
      <c r="H167" s="8"/>
      <c r="I167" s="8"/>
      <c r="J167" s="8"/>
      <c r="K167" s="8" t="s">
        <v>21</v>
      </c>
      <c r="L167" s="8"/>
      <c r="M167" s="8"/>
      <c r="N167" s="19">
        <v>82</v>
      </c>
      <c r="O167" s="8"/>
      <c r="P167" s="22">
        <f>+R165+P163</f>
        <v>0</v>
      </c>
      <c r="Q167" s="12"/>
      <c r="R167" s="10"/>
      <c r="S167" s="9"/>
    </row>
    <row r="168" spans="1:19" x14ac:dyDescent="0.2">
      <c r="A168" s="6"/>
      <c r="B168" s="8"/>
      <c r="C168" s="8"/>
      <c r="D168" s="8"/>
      <c r="E168" s="8"/>
      <c r="F168" s="8"/>
      <c r="G168" s="8"/>
      <c r="H168" s="8"/>
      <c r="I168" s="8"/>
      <c r="J168" s="8"/>
      <c r="K168" s="8"/>
      <c r="L168" s="8"/>
      <c r="M168" s="8"/>
      <c r="N168" s="8"/>
      <c r="O168" s="8"/>
      <c r="P168" s="10"/>
      <c r="Q168" s="10"/>
      <c r="R168" s="10"/>
      <c r="S168" s="9"/>
    </row>
    <row r="169" spans="1:19" ht="15.75" x14ac:dyDescent="0.25">
      <c r="A169" s="6"/>
      <c r="B169" s="11" t="s">
        <v>20</v>
      </c>
      <c r="C169" s="8"/>
      <c r="D169" s="8"/>
      <c r="E169" s="8"/>
      <c r="F169" s="8"/>
      <c r="G169" s="8"/>
      <c r="H169" s="8"/>
      <c r="I169" s="8"/>
      <c r="J169" s="8"/>
      <c r="K169" s="8"/>
      <c r="L169" s="8"/>
      <c r="M169" s="8"/>
      <c r="N169" s="19">
        <v>85</v>
      </c>
      <c r="O169" s="8"/>
      <c r="P169" s="21">
        <f>'[9]ATT 5- APT Instlaments'!D23</f>
        <v>0</v>
      </c>
      <c r="Q169" s="20"/>
      <c r="R169" s="10"/>
      <c r="S169" s="9"/>
    </row>
    <row r="170" spans="1:19" ht="15.75" x14ac:dyDescent="0.25">
      <c r="A170" s="6"/>
      <c r="B170" s="11" t="s">
        <v>19</v>
      </c>
      <c r="C170" s="8"/>
      <c r="D170" s="8"/>
      <c r="E170" s="8"/>
      <c r="F170" s="8"/>
      <c r="G170" s="8"/>
      <c r="H170" s="8"/>
      <c r="I170" s="8"/>
      <c r="J170" s="8"/>
      <c r="K170" s="8"/>
      <c r="L170" s="8"/>
      <c r="M170" s="8"/>
      <c r="N170" s="19">
        <v>90</v>
      </c>
      <c r="O170" s="8"/>
      <c r="P170" s="21">
        <v>0</v>
      </c>
      <c r="Q170" s="20"/>
      <c r="R170" s="10"/>
      <c r="S170" s="9"/>
    </row>
    <row r="171" spans="1:19" ht="15.75" x14ac:dyDescent="0.25">
      <c r="A171" s="6"/>
      <c r="B171" s="11" t="s">
        <v>129</v>
      </c>
      <c r="C171" s="8"/>
      <c r="D171" s="8"/>
      <c r="E171" s="8"/>
      <c r="F171" s="8"/>
      <c r="G171" s="8"/>
      <c r="H171" s="8"/>
      <c r="I171" s="8"/>
      <c r="J171" s="8"/>
      <c r="K171" s="8"/>
      <c r="L171" s="8"/>
      <c r="M171" s="8"/>
      <c r="N171" s="19">
        <v>95</v>
      </c>
      <c r="O171" s="8"/>
      <c r="P171" s="13">
        <f>P169+P170</f>
        <v>0</v>
      </c>
      <c r="Q171" s="12"/>
      <c r="R171" s="10"/>
      <c r="S171" s="9"/>
    </row>
    <row r="172" spans="1:19" x14ac:dyDescent="0.2">
      <c r="A172" s="6"/>
      <c r="B172" s="8"/>
      <c r="C172" s="8"/>
      <c r="D172" s="8"/>
      <c r="E172" s="8"/>
      <c r="F172" s="8"/>
      <c r="G172" s="8"/>
      <c r="H172" s="8"/>
      <c r="I172" s="8"/>
      <c r="J172" s="8"/>
      <c r="K172" s="8"/>
      <c r="L172" s="8"/>
      <c r="M172" s="8"/>
      <c r="N172" s="8"/>
      <c r="O172" s="8"/>
      <c r="P172" s="10"/>
      <c r="Q172" s="10"/>
      <c r="R172" s="10"/>
      <c r="S172" s="9"/>
    </row>
    <row r="173" spans="1:19" ht="15.75" x14ac:dyDescent="0.25">
      <c r="A173" s="6"/>
      <c r="B173" s="11" t="s">
        <v>130</v>
      </c>
      <c r="C173" s="8"/>
      <c r="D173" s="8"/>
      <c r="E173" s="8"/>
      <c r="F173" s="8"/>
      <c r="G173" s="8"/>
      <c r="H173" s="8"/>
      <c r="I173" s="8"/>
      <c r="J173" s="8"/>
      <c r="K173" s="8"/>
      <c r="L173" s="8"/>
      <c r="M173" s="8"/>
      <c r="N173" s="18">
        <v>100</v>
      </c>
      <c r="O173" s="8"/>
      <c r="P173" s="13">
        <f>IF(P167&gt;P171,(P167-P171),0)</f>
        <v>0</v>
      </c>
      <c r="Q173" s="12"/>
      <c r="R173" s="10"/>
      <c r="S173" s="9"/>
    </row>
    <row r="174" spans="1:19" x14ac:dyDescent="0.2">
      <c r="A174" s="6"/>
      <c r="B174" s="8"/>
      <c r="C174" s="8"/>
      <c r="D174" s="8"/>
      <c r="E174" s="8"/>
      <c r="F174" s="8"/>
      <c r="G174" s="8"/>
      <c r="H174" s="8"/>
      <c r="I174" s="8"/>
      <c r="J174" s="8"/>
      <c r="K174" s="8"/>
      <c r="L174" s="8"/>
      <c r="M174" s="8"/>
      <c r="N174" s="8"/>
      <c r="O174" s="8"/>
      <c r="P174" s="12"/>
      <c r="Q174" s="12"/>
      <c r="R174" s="10"/>
      <c r="S174" s="9"/>
    </row>
    <row r="175" spans="1:19" ht="15.75" x14ac:dyDescent="0.25">
      <c r="A175" s="6"/>
      <c r="B175" s="11" t="s">
        <v>131</v>
      </c>
      <c r="C175" s="8"/>
      <c r="D175" s="8"/>
      <c r="E175" s="8"/>
      <c r="F175" s="8"/>
      <c r="G175" s="8"/>
      <c r="H175" s="8"/>
      <c r="I175" s="8"/>
      <c r="J175" s="8"/>
      <c r="K175" s="8"/>
      <c r="L175" s="8"/>
      <c r="M175" s="8"/>
      <c r="N175" s="18">
        <v>105</v>
      </c>
      <c r="O175" s="8"/>
      <c r="P175" s="13">
        <f>IF(P171&gt;P171,(P171-P171),0)</f>
        <v>0</v>
      </c>
      <c r="Q175" s="12"/>
      <c r="R175" s="10"/>
      <c r="S175" s="9"/>
    </row>
    <row r="176" spans="1:19" x14ac:dyDescent="0.2">
      <c r="A176" s="6"/>
      <c r="B176" s="8"/>
      <c r="C176" s="8"/>
      <c r="D176" s="8"/>
      <c r="E176" s="8"/>
      <c r="F176" s="8"/>
      <c r="G176" s="8"/>
      <c r="H176" s="8"/>
      <c r="I176" s="8"/>
      <c r="J176" s="8"/>
      <c r="K176" s="8"/>
      <c r="L176" s="8"/>
      <c r="M176" s="8"/>
      <c r="N176" s="8"/>
      <c r="O176" s="8"/>
      <c r="P176" s="10"/>
      <c r="Q176" s="10"/>
      <c r="R176" s="10"/>
      <c r="S176" s="9"/>
    </row>
    <row r="177" spans="1:19" x14ac:dyDescent="0.2">
      <c r="A177" s="6"/>
      <c r="B177" s="8"/>
      <c r="C177" s="8"/>
      <c r="D177" s="8"/>
      <c r="E177" s="8"/>
      <c r="F177" s="8"/>
      <c r="G177" s="8"/>
      <c r="H177" s="8"/>
      <c r="I177" s="8"/>
      <c r="J177" s="8"/>
      <c r="K177" s="8"/>
      <c r="L177" s="8"/>
      <c r="M177" s="8"/>
      <c r="N177" s="8"/>
      <c r="O177" s="8"/>
      <c r="P177" s="10"/>
      <c r="Q177" s="10"/>
      <c r="R177" s="10"/>
      <c r="S177" s="9"/>
    </row>
    <row r="178" spans="1:19" x14ac:dyDescent="0.2">
      <c r="A178" s="6"/>
      <c r="B178" s="8"/>
      <c r="C178" s="8"/>
      <c r="D178" s="8"/>
      <c r="E178" s="8"/>
      <c r="F178" s="8"/>
      <c r="G178" s="8"/>
      <c r="H178" s="8"/>
      <c r="I178" s="8"/>
      <c r="J178" s="8"/>
      <c r="K178" s="8"/>
      <c r="L178" s="8"/>
      <c r="M178" s="8"/>
      <c r="N178" s="8"/>
      <c r="O178" s="8"/>
      <c r="P178" s="10"/>
      <c r="Q178" s="10"/>
      <c r="R178" s="10"/>
      <c r="S178" s="9"/>
    </row>
    <row r="179" spans="1:19" ht="15.75" x14ac:dyDescent="0.25">
      <c r="A179" s="6"/>
      <c r="B179" s="16"/>
      <c r="C179" s="16"/>
      <c r="D179" s="17" t="s">
        <v>18</v>
      </c>
      <c r="E179" s="16"/>
      <c r="F179" s="16"/>
      <c r="G179" s="16"/>
      <c r="H179" s="16"/>
      <c r="I179" s="16"/>
      <c r="J179" s="16"/>
      <c r="K179" s="16"/>
      <c r="L179" s="16"/>
      <c r="M179" s="16"/>
      <c r="N179" s="16"/>
      <c r="O179" s="16"/>
      <c r="P179" s="15"/>
      <c r="Q179" s="15"/>
      <c r="R179" s="15"/>
      <c r="S179" s="9"/>
    </row>
    <row r="180" spans="1:19" x14ac:dyDescent="0.2">
      <c r="A180" s="6"/>
      <c r="B180" s="8"/>
      <c r="C180" s="8"/>
      <c r="D180" s="8"/>
      <c r="E180" s="8"/>
      <c r="F180" s="8"/>
      <c r="G180" s="8"/>
      <c r="H180" s="8"/>
      <c r="I180" s="8"/>
      <c r="J180" s="8"/>
      <c r="K180" s="8"/>
      <c r="L180" s="8"/>
      <c r="M180" s="8"/>
      <c r="N180" s="8"/>
      <c r="O180" s="8"/>
      <c r="P180" s="10"/>
      <c r="Q180" s="10"/>
      <c r="R180" s="10"/>
      <c r="S180" s="9"/>
    </row>
    <row r="181" spans="1:19" ht="15.75" x14ac:dyDescent="0.25">
      <c r="A181" s="6"/>
      <c r="B181" s="11" t="s">
        <v>17</v>
      </c>
      <c r="C181" s="8"/>
      <c r="D181" s="8"/>
      <c r="E181" s="8"/>
      <c r="F181" s="8"/>
      <c r="G181" s="8"/>
      <c r="H181" s="8"/>
      <c r="I181" s="8"/>
      <c r="J181" s="8"/>
      <c r="K181" s="8"/>
      <c r="L181" s="8"/>
      <c r="M181" s="8"/>
      <c r="N181" s="14">
        <v>110</v>
      </c>
      <c r="O181" s="8"/>
      <c r="P181" s="13">
        <f>P173</f>
        <v>0</v>
      </c>
      <c r="Q181" s="12"/>
      <c r="R181" s="12"/>
      <c r="S181" s="9"/>
    </row>
    <row r="182" spans="1:19" x14ac:dyDescent="0.2">
      <c r="A182" s="6"/>
      <c r="B182" s="8"/>
      <c r="C182" s="8"/>
      <c r="D182" s="8"/>
      <c r="E182" s="8"/>
      <c r="F182" s="8"/>
      <c r="G182" s="8"/>
      <c r="H182" s="8"/>
      <c r="I182" s="8"/>
      <c r="J182" s="8"/>
      <c r="K182" s="8"/>
      <c r="L182" s="8"/>
      <c r="M182" s="8"/>
      <c r="N182" s="8"/>
      <c r="O182" s="8"/>
      <c r="P182" s="10"/>
      <c r="Q182" s="10"/>
      <c r="R182" s="10"/>
      <c r="S182" s="9"/>
    </row>
    <row r="183" spans="1:19" ht="15.75" x14ac:dyDescent="0.25">
      <c r="A183" s="6"/>
      <c r="B183" s="11" t="s">
        <v>16</v>
      </c>
      <c r="C183" s="8"/>
      <c r="D183" s="8"/>
      <c r="E183" s="8"/>
      <c r="F183" s="8" t="s">
        <v>15</v>
      </c>
      <c r="G183" s="8"/>
      <c r="H183" s="8"/>
      <c r="I183" s="8"/>
      <c r="J183" s="8" t="s">
        <v>14</v>
      </c>
      <c r="K183" s="8"/>
      <c r="L183" s="8"/>
      <c r="M183" s="8"/>
      <c r="N183" s="8"/>
      <c r="O183" s="8"/>
      <c r="P183" s="10"/>
      <c r="Q183" s="10"/>
      <c r="R183" s="10"/>
      <c r="S183" s="9"/>
    </row>
    <row r="184" spans="1:19" x14ac:dyDescent="0.2">
      <c r="A184" s="6"/>
      <c r="B184" s="8"/>
      <c r="C184" s="8"/>
      <c r="D184" s="8"/>
      <c r="E184" s="8"/>
      <c r="F184" s="8"/>
      <c r="G184" s="8"/>
      <c r="H184" s="8"/>
      <c r="I184" s="8"/>
      <c r="J184" s="8"/>
      <c r="K184" s="8"/>
      <c r="L184" s="8"/>
      <c r="M184" s="8"/>
      <c r="N184" s="8"/>
      <c r="O184" s="8"/>
      <c r="P184" s="10"/>
      <c r="Q184" s="10"/>
      <c r="R184" s="10"/>
      <c r="S184" s="9"/>
    </row>
    <row r="185" spans="1:19" x14ac:dyDescent="0.2">
      <c r="A185" s="6"/>
      <c r="B185" s="8"/>
      <c r="C185" s="8"/>
      <c r="D185" s="8"/>
      <c r="E185" s="8"/>
      <c r="F185" s="8"/>
      <c r="G185" s="8"/>
      <c r="H185" s="8"/>
      <c r="I185" s="8"/>
      <c r="J185" s="8"/>
      <c r="K185" s="8"/>
      <c r="L185" s="8"/>
      <c r="M185" s="8"/>
      <c r="N185" s="8"/>
      <c r="O185" s="8"/>
      <c r="P185" s="10"/>
      <c r="Q185" s="10"/>
      <c r="R185" s="10"/>
      <c r="S185" s="9"/>
    </row>
    <row r="186" spans="1:19" ht="15.75" x14ac:dyDescent="0.25">
      <c r="A186" s="6"/>
      <c r="B186" s="100" t="s">
        <v>13</v>
      </c>
      <c r="C186" s="100"/>
      <c r="D186" s="100"/>
      <c r="E186" s="100"/>
      <c r="F186" s="100"/>
      <c r="G186" s="100"/>
      <c r="H186" s="100"/>
      <c r="I186" s="100"/>
      <c r="J186" s="100"/>
      <c r="K186" s="100"/>
      <c r="L186" s="100"/>
      <c r="M186" s="100"/>
      <c r="N186" s="100"/>
      <c r="O186" s="100"/>
      <c r="P186" s="100"/>
      <c r="Q186" s="100"/>
      <c r="R186" s="100"/>
      <c r="S186" s="9"/>
    </row>
    <row r="187" spans="1:19" x14ac:dyDescent="0.2">
      <c r="A187" s="6"/>
      <c r="B187" s="8"/>
      <c r="C187" s="8"/>
      <c r="D187" s="8"/>
      <c r="E187" s="8"/>
      <c r="F187" s="8"/>
      <c r="G187" s="8"/>
      <c r="H187" s="8"/>
      <c r="I187" s="8"/>
      <c r="J187" s="8"/>
      <c r="K187" s="8"/>
      <c r="L187" s="8"/>
      <c r="M187" s="8"/>
      <c r="N187" s="8"/>
      <c r="O187" s="8"/>
      <c r="P187" s="10"/>
      <c r="Q187" s="10"/>
      <c r="R187" s="10"/>
      <c r="S187" s="9"/>
    </row>
    <row r="188" spans="1:19" x14ac:dyDescent="0.2">
      <c r="A188" s="6"/>
      <c r="B188" s="8"/>
      <c r="C188" s="8"/>
      <c r="D188" s="8"/>
      <c r="E188" s="8"/>
      <c r="F188" s="8"/>
      <c r="G188" s="8"/>
      <c r="H188" s="8"/>
      <c r="I188" s="8"/>
      <c r="J188" s="8"/>
      <c r="K188" s="8"/>
      <c r="L188" s="8"/>
      <c r="M188" s="8"/>
      <c r="N188" s="8"/>
      <c r="O188" s="8"/>
      <c r="P188" s="10"/>
      <c r="Q188" s="10"/>
      <c r="R188" s="10"/>
      <c r="S188" s="9"/>
    </row>
    <row r="189" spans="1:19" x14ac:dyDescent="0.2">
      <c r="A189" s="6"/>
      <c r="B189" s="7">
        <v>1</v>
      </c>
      <c r="C189" s="5" t="s">
        <v>121</v>
      </c>
      <c r="D189" s="8"/>
      <c r="E189" s="8"/>
      <c r="F189" s="8"/>
      <c r="G189" s="8"/>
      <c r="H189" s="8"/>
      <c r="I189" s="8"/>
      <c r="J189" s="8"/>
      <c r="K189" s="8"/>
      <c r="L189" s="8"/>
      <c r="M189" s="8"/>
      <c r="N189" s="8"/>
      <c r="O189" s="8"/>
      <c r="P189" s="10"/>
      <c r="Q189" s="10"/>
      <c r="R189" s="10"/>
      <c r="S189" s="9"/>
    </row>
    <row r="190" spans="1:19" x14ac:dyDescent="0.2">
      <c r="A190" s="6"/>
      <c r="B190" s="8"/>
      <c r="C190" s="5" t="s">
        <v>137</v>
      </c>
      <c r="D190" s="8"/>
      <c r="E190" s="8"/>
      <c r="F190" s="8"/>
      <c r="G190" s="8"/>
      <c r="H190" s="8"/>
      <c r="I190" s="8"/>
      <c r="J190" s="8"/>
      <c r="K190" s="8"/>
      <c r="L190" s="8"/>
      <c r="M190" s="8"/>
      <c r="N190" s="8"/>
      <c r="O190" s="8"/>
      <c r="P190" s="10"/>
      <c r="Q190" s="10"/>
      <c r="R190" s="10"/>
      <c r="S190" s="9"/>
    </row>
    <row r="191" spans="1:19" x14ac:dyDescent="0.2">
      <c r="A191" s="6"/>
      <c r="B191" s="8"/>
      <c r="C191" s="5" t="s">
        <v>138</v>
      </c>
      <c r="D191" s="8"/>
      <c r="E191" s="8"/>
      <c r="F191" s="8"/>
      <c r="G191" s="8"/>
      <c r="H191" s="8"/>
      <c r="I191" s="8"/>
      <c r="J191" s="8"/>
      <c r="K191" s="8"/>
      <c r="L191" s="8"/>
      <c r="M191" s="8"/>
      <c r="N191" s="8"/>
      <c r="O191" s="8"/>
      <c r="P191" s="10"/>
      <c r="Q191" s="10"/>
      <c r="R191" s="10"/>
      <c r="S191" s="9"/>
    </row>
    <row r="192" spans="1:19" x14ac:dyDescent="0.2">
      <c r="A192" s="6"/>
      <c r="B192" s="8"/>
      <c r="C192" s="8" t="s">
        <v>139</v>
      </c>
      <c r="D192" s="8"/>
      <c r="E192" s="8"/>
      <c r="F192" s="8"/>
      <c r="G192" s="8"/>
      <c r="H192" s="8"/>
      <c r="I192" s="8"/>
      <c r="J192" s="8"/>
      <c r="K192" s="8"/>
      <c r="L192" s="8"/>
      <c r="M192" s="8"/>
      <c r="N192" s="8"/>
      <c r="O192" s="8"/>
      <c r="P192" s="10"/>
      <c r="Q192" s="10"/>
      <c r="R192" s="10"/>
      <c r="S192" s="9"/>
    </row>
    <row r="193" spans="1:19" x14ac:dyDescent="0.2">
      <c r="A193" s="6"/>
      <c r="B193" s="8"/>
      <c r="C193" s="8"/>
      <c r="D193" s="8"/>
      <c r="E193" s="8"/>
      <c r="F193" s="8"/>
      <c r="G193" s="8"/>
      <c r="H193" s="8"/>
      <c r="I193" s="8"/>
      <c r="J193" s="8"/>
      <c r="K193" s="8"/>
      <c r="L193" s="8"/>
      <c r="M193" s="8"/>
      <c r="N193" s="8"/>
      <c r="O193" s="8"/>
      <c r="P193" s="10"/>
      <c r="Q193" s="10"/>
      <c r="R193" s="10"/>
      <c r="S193" s="9"/>
    </row>
    <row r="194" spans="1:19" ht="13.5" x14ac:dyDescent="0.2">
      <c r="A194" s="6"/>
      <c r="B194" s="7">
        <v>2</v>
      </c>
      <c r="C194" s="5" t="s">
        <v>136</v>
      </c>
      <c r="D194" s="8"/>
      <c r="E194" s="8"/>
      <c r="F194" s="8"/>
      <c r="G194" s="8"/>
      <c r="H194" s="8"/>
      <c r="I194" s="8"/>
      <c r="J194" s="8"/>
      <c r="K194" s="8"/>
      <c r="L194" s="8"/>
      <c r="M194" s="8"/>
      <c r="N194" s="8"/>
      <c r="O194" s="8"/>
      <c r="P194" s="8"/>
      <c r="Q194" s="8"/>
      <c r="R194" s="8"/>
      <c r="S194" s="9"/>
    </row>
    <row r="195" spans="1:19" x14ac:dyDescent="0.2">
      <c r="A195" s="6"/>
      <c r="B195" s="8"/>
      <c r="C195" s="5" t="s">
        <v>146</v>
      </c>
      <c r="D195" s="8"/>
      <c r="E195" s="8"/>
      <c r="F195" s="8"/>
      <c r="G195" s="8"/>
      <c r="H195" s="8"/>
      <c r="I195" s="8"/>
      <c r="J195" s="8"/>
      <c r="K195" s="8"/>
      <c r="L195" s="8"/>
      <c r="M195" s="8"/>
      <c r="N195" s="8"/>
      <c r="O195" s="8"/>
      <c r="P195" s="8"/>
      <c r="Q195" s="8"/>
      <c r="R195" s="8"/>
      <c r="S195" s="9"/>
    </row>
    <row r="196" spans="1:19" x14ac:dyDescent="0.2">
      <c r="A196" s="6"/>
      <c r="B196" s="8"/>
      <c r="D196" s="8"/>
      <c r="E196" s="8"/>
      <c r="F196" s="8"/>
      <c r="G196" s="8"/>
      <c r="H196" s="8"/>
      <c r="I196" s="8"/>
      <c r="J196" s="8"/>
      <c r="K196" s="8"/>
      <c r="L196" s="8"/>
      <c r="M196" s="8"/>
      <c r="N196" s="8"/>
      <c r="O196" s="8"/>
      <c r="P196" s="8"/>
      <c r="Q196" s="8"/>
      <c r="R196" s="8"/>
      <c r="S196" s="9"/>
    </row>
    <row r="197" spans="1:19" x14ac:dyDescent="0.2">
      <c r="A197" s="6"/>
      <c r="B197" s="7">
        <v>3</v>
      </c>
      <c r="C197" s="5" t="s">
        <v>122</v>
      </c>
      <c r="D197" s="8"/>
      <c r="E197" s="8"/>
      <c r="F197" s="8"/>
      <c r="G197" s="8"/>
      <c r="H197" s="8"/>
      <c r="I197" s="8"/>
      <c r="J197" s="8"/>
      <c r="K197" s="8"/>
      <c r="L197" s="8"/>
      <c r="M197" s="8"/>
      <c r="N197" s="8"/>
      <c r="O197" s="8"/>
      <c r="P197" s="8"/>
      <c r="Q197" s="8"/>
      <c r="R197" s="8"/>
      <c r="S197" s="9"/>
    </row>
    <row r="198" spans="1:19" x14ac:dyDescent="0.2">
      <c r="A198" s="6"/>
      <c r="B198" s="8"/>
      <c r="C198" s="5" t="s">
        <v>12</v>
      </c>
      <c r="D198" s="8"/>
      <c r="E198" s="8"/>
      <c r="F198" s="8"/>
      <c r="G198" s="8"/>
      <c r="H198" s="8"/>
      <c r="I198" s="8"/>
      <c r="J198" s="8"/>
      <c r="K198" s="8"/>
      <c r="L198" s="8"/>
      <c r="M198" s="8"/>
      <c r="N198" s="8"/>
      <c r="O198" s="8"/>
      <c r="P198" s="8"/>
      <c r="Q198" s="8"/>
      <c r="R198" s="8"/>
      <c r="S198" s="9"/>
    </row>
    <row r="199" spans="1:19" x14ac:dyDescent="0.2">
      <c r="A199" s="6"/>
      <c r="B199" s="8"/>
      <c r="C199" s="8"/>
      <c r="D199" s="8"/>
      <c r="E199" s="8"/>
      <c r="F199" s="8"/>
      <c r="G199" s="8"/>
      <c r="H199" s="8"/>
      <c r="I199" s="8"/>
      <c r="J199" s="8"/>
      <c r="K199" s="8"/>
      <c r="L199" s="8"/>
      <c r="M199" s="8"/>
      <c r="N199" s="8"/>
      <c r="O199" s="8"/>
      <c r="P199" s="8"/>
      <c r="Q199" s="8"/>
      <c r="R199" s="8"/>
      <c r="S199" s="9"/>
    </row>
    <row r="200" spans="1:19" x14ac:dyDescent="0.2">
      <c r="A200" s="6"/>
      <c r="B200" s="7">
        <v>4</v>
      </c>
      <c r="C200" s="5" t="s">
        <v>11</v>
      </c>
      <c r="D200" s="8"/>
      <c r="E200" s="8"/>
      <c r="F200" s="8"/>
      <c r="G200" s="8"/>
      <c r="H200" s="8"/>
      <c r="I200" s="8"/>
      <c r="J200" s="8"/>
      <c r="K200" s="8"/>
      <c r="L200" s="8"/>
      <c r="M200" s="8"/>
      <c r="N200" s="8"/>
      <c r="O200" s="8"/>
      <c r="P200" s="8"/>
      <c r="Q200" s="8"/>
      <c r="R200" s="8"/>
      <c r="S200" s="9"/>
    </row>
    <row r="201" spans="1:19" x14ac:dyDescent="0.2">
      <c r="A201" s="6"/>
      <c r="B201" s="8"/>
      <c r="C201" s="5" t="s">
        <v>10</v>
      </c>
      <c r="D201" s="8"/>
      <c r="E201" s="8"/>
      <c r="F201" s="8"/>
      <c r="G201" s="8"/>
      <c r="H201" s="8"/>
      <c r="I201" s="8"/>
      <c r="J201" s="8"/>
      <c r="K201" s="8"/>
      <c r="L201" s="8"/>
      <c r="M201" s="8"/>
      <c r="N201" s="8"/>
      <c r="O201" s="8"/>
      <c r="P201" s="8"/>
      <c r="Q201" s="8"/>
      <c r="R201" s="8"/>
      <c r="S201" s="9"/>
    </row>
    <row r="202" spans="1:19" x14ac:dyDescent="0.2">
      <c r="A202" s="6"/>
      <c r="B202" s="8"/>
      <c r="C202" s="8"/>
      <c r="D202" s="8"/>
      <c r="E202" s="8"/>
      <c r="F202" s="8"/>
      <c r="G202" s="8"/>
      <c r="H202" s="8"/>
      <c r="I202" s="8"/>
      <c r="J202" s="8"/>
      <c r="K202" s="8"/>
      <c r="L202" s="8"/>
      <c r="M202" s="8"/>
      <c r="N202" s="8"/>
      <c r="O202" s="8"/>
      <c r="P202" s="8"/>
      <c r="Q202" s="8"/>
      <c r="R202" s="8"/>
      <c r="S202" s="9"/>
    </row>
    <row r="203" spans="1:19" x14ac:dyDescent="0.2">
      <c r="A203" s="6"/>
      <c r="B203" s="7">
        <v>5</v>
      </c>
      <c r="C203" s="5" t="s">
        <v>125</v>
      </c>
      <c r="D203" s="8"/>
      <c r="E203" s="8"/>
      <c r="F203" s="8"/>
      <c r="G203" s="8"/>
      <c r="H203" s="8"/>
      <c r="I203" s="8"/>
      <c r="J203" s="8"/>
      <c r="K203" s="8"/>
      <c r="L203" s="8"/>
      <c r="M203" s="8"/>
      <c r="N203" s="8"/>
      <c r="O203" s="8"/>
      <c r="P203" s="8"/>
      <c r="Q203" s="8"/>
      <c r="R203" s="8"/>
      <c r="S203" s="9"/>
    </row>
    <row r="204" spans="1:19" x14ac:dyDescent="0.2">
      <c r="A204" s="6"/>
      <c r="C204" s="5" t="s">
        <v>140</v>
      </c>
      <c r="D204" s="8"/>
      <c r="E204" s="8"/>
      <c r="F204" s="8"/>
      <c r="G204" s="8"/>
      <c r="H204" s="8"/>
      <c r="I204" s="8"/>
      <c r="J204" s="8"/>
      <c r="K204" s="8"/>
      <c r="L204" s="8"/>
      <c r="M204" s="8"/>
      <c r="N204" s="8"/>
      <c r="O204" s="8"/>
      <c r="P204" s="8"/>
      <c r="Q204" s="8"/>
      <c r="R204" s="8"/>
      <c r="S204" s="9"/>
    </row>
    <row r="205" spans="1:19" x14ac:dyDescent="0.2">
      <c r="A205" s="6"/>
      <c r="B205" s="8"/>
      <c r="C205" s="5" t="s">
        <v>141</v>
      </c>
      <c r="D205" s="8"/>
      <c r="E205" s="8"/>
      <c r="F205" s="8"/>
      <c r="G205" s="8"/>
      <c r="H205" s="8"/>
      <c r="I205" s="8"/>
      <c r="J205" s="8"/>
      <c r="K205" s="8"/>
      <c r="L205" s="8"/>
      <c r="M205" s="8"/>
      <c r="N205" s="8"/>
      <c r="O205" s="8"/>
      <c r="P205" s="8"/>
      <c r="Q205" s="8"/>
      <c r="R205" s="8"/>
      <c r="S205" s="9"/>
    </row>
    <row r="206" spans="1:19" x14ac:dyDescent="0.2">
      <c r="A206" s="6"/>
      <c r="B206" s="8"/>
      <c r="C206" s="8"/>
      <c r="D206" s="8"/>
      <c r="E206" s="8"/>
      <c r="F206" s="8"/>
      <c r="G206" s="8"/>
      <c r="H206" s="8"/>
      <c r="I206" s="8"/>
      <c r="J206" s="8"/>
      <c r="K206" s="8"/>
      <c r="L206" s="8"/>
      <c r="M206" s="8"/>
      <c r="N206" s="8"/>
      <c r="O206" s="8"/>
      <c r="P206" s="8"/>
      <c r="Q206" s="8"/>
      <c r="R206" s="8"/>
      <c r="S206" s="9"/>
    </row>
    <row r="207" spans="1:19" x14ac:dyDescent="0.2">
      <c r="A207" s="6"/>
      <c r="B207" s="7">
        <v>6</v>
      </c>
      <c r="C207" s="5" t="s">
        <v>9</v>
      </c>
      <c r="D207" s="8"/>
      <c r="E207" s="8"/>
      <c r="F207" s="8"/>
      <c r="G207" s="8"/>
      <c r="H207" s="8"/>
      <c r="I207" s="8"/>
      <c r="J207" s="8"/>
      <c r="K207" s="8"/>
      <c r="L207" s="8"/>
      <c r="M207" s="8"/>
      <c r="N207" s="8"/>
      <c r="O207" s="8"/>
      <c r="P207" s="8"/>
      <c r="Q207" s="8"/>
      <c r="R207" s="8"/>
      <c r="S207" s="9"/>
    </row>
    <row r="208" spans="1:19" x14ac:dyDescent="0.2">
      <c r="A208" s="6"/>
      <c r="B208" s="8"/>
      <c r="C208" s="5" t="s">
        <v>132</v>
      </c>
      <c r="D208" s="8"/>
      <c r="E208" s="8"/>
      <c r="F208" s="8"/>
      <c r="G208" s="8"/>
      <c r="H208" s="8"/>
      <c r="I208" s="8"/>
      <c r="J208" s="8"/>
      <c r="K208" s="8"/>
      <c r="L208" s="8"/>
      <c r="M208" s="8"/>
      <c r="N208" s="8"/>
      <c r="O208" s="8"/>
      <c r="P208" s="8"/>
      <c r="Q208" s="8"/>
      <c r="R208" s="8"/>
      <c r="S208" s="9"/>
    </row>
    <row r="209" spans="1:19" x14ac:dyDescent="0.2">
      <c r="A209" s="6"/>
      <c r="C209" s="5" t="s">
        <v>133</v>
      </c>
      <c r="D209" s="8"/>
      <c r="E209" s="8"/>
      <c r="F209" s="8"/>
      <c r="G209" s="8"/>
      <c r="H209" s="8"/>
      <c r="I209" s="8"/>
      <c r="J209" s="8"/>
      <c r="K209" s="8"/>
      <c r="L209" s="8"/>
      <c r="M209" s="8"/>
      <c r="N209" s="8"/>
      <c r="O209" s="8"/>
      <c r="P209" s="8"/>
      <c r="Q209" s="8"/>
      <c r="R209" s="8"/>
      <c r="S209" s="9"/>
    </row>
    <row r="210" spans="1:19" x14ac:dyDescent="0.2">
      <c r="A210" s="6"/>
      <c r="C210" s="5" t="s">
        <v>8</v>
      </c>
      <c r="D210" s="8"/>
      <c r="E210" s="8"/>
      <c r="F210" s="8"/>
      <c r="G210" s="8"/>
      <c r="H210" s="8"/>
      <c r="I210" s="8"/>
      <c r="J210" s="8"/>
      <c r="K210" s="8"/>
      <c r="L210" s="8"/>
      <c r="M210" s="8"/>
      <c r="N210" s="8"/>
      <c r="O210" s="8"/>
      <c r="P210" s="8"/>
      <c r="Q210" s="8"/>
      <c r="R210" s="8"/>
      <c r="S210" s="9"/>
    </row>
    <row r="211" spans="1:19" x14ac:dyDescent="0.2">
      <c r="A211" s="6"/>
      <c r="C211" s="5"/>
      <c r="D211" s="8"/>
      <c r="E211" s="8"/>
      <c r="F211" s="8"/>
      <c r="G211" s="8"/>
      <c r="H211" s="8"/>
      <c r="I211" s="8"/>
      <c r="J211" s="8"/>
      <c r="K211" s="8"/>
      <c r="L211" s="8"/>
      <c r="M211" s="8"/>
      <c r="N211" s="8"/>
      <c r="O211" s="8"/>
      <c r="P211" s="8"/>
      <c r="Q211" s="8"/>
      <c r="R211" s="8"/>
      <c r="S211" s="9"/>
    </row>
    <row r="212" spans="1:19" x14ac:dyDescent="0.2">
      <c r="A212" s="6"/>
      <c r="B212" s="7">
        <v>7</v>
      </c>
      <c r="C212" s="5" t="s">
        <v>142</v>
      </c>
      <c r="S212" s="4"/>
    </row>
    <row r="213" spans="1:19" x14ac:dyDescent="0.2">
      <c r="A213" s="6"/>
      <c r="C213" s="5" t="s">
        <v>143</v>
      </c>
      <c r="S213" s="4"/>
    </row>
    <row r="214" spans="1:19" x14ac:dyDescent="0.2">
      <c r="A214" s="6"/>
      <c r="C214" s="5" t="s">
        <v>144</v>
      </c>
      <c r="S214" s="4"/>
    </row>
    <row r="215" spans="1:19" x14ac:dyDescent="0.2">
      <c r="A215" s="6"/>
      <c r="C215" s="5" t="s">
        <v>145</v>
      </c>
      <c r="S215" s="4"/>
    </row>
    <row r="216" spans="1:19" x14ac:dyDescent="0.2">
      <c r="A216" s="6"/>
      <c r="C216" s="5"/>
      <c r="S216" s="4"/>
    </row>
    <row r="217" spans="1:19" x14ac:dyDescent="0.2">
      <c r="A217" s="6"/>
      <c r="B217" s="7">
        <v>8</v>
      </c>
      <c r="C217" s="5" t="s">
        <v>7</v>
      </c>
      <c r="D217" s="8"/>
      <c r="E217" s="8"/>
      <c r="F217" s="8"/>
      <c r="G217" s="8"/>
      <c r="H217" s="8"/>
      <c r="I217" s="8"/>
      <c r="J217" s="8"/>
      <c r="K217" s="8"/>
      <c r="L217" s="8"/>
      <c r="M217" s="8"/>
      <c r="N217" s="8"/>
      <c r="O217" s="8"/>
      <c r="P217" s="10"/>
      <c r="Q217" s="10"/>
      <c r="R217" s="10"/>
      <c r="S217" s="9"/>
    </row>
    <row r="218" spans="1:19" x14ac:dyDescent="0.2">
      <c r="A218" s="6"/>
      <c r="B218" s="8"/>
      <c r="C218" s="5" t="s">
        <v>6</v>
      </c>
      <c r="D218" s="8"/>
      <c r="E218" s="8"/>
      <c r="F218" s="8"/>
      <c r="G218" s="8"/>
      <c r="H218" s="8"/>
      <c r="I218" s="8"/>
      <c r="J218" s="8"/>
      <c r="K218" s="8"/>
      <c r="L218" s="8"/>
      <c r="M218" s="8"/>
      <c r="N218" s="8"/>
      <c r="O218" s="8"/>
      <c r="P218" s="10"/>
      <c r="Q218" s="10"/>
      <c r="R218" s="10"/>
      <c r="S218" s="9"/>
    </row>
    <row r="219" spans="1:19" x14ac:dyDescent="0.2">
      <c r="A219" s="6"/>
      <c r="B219" s="8"/>
      <c r="C219" s="5" t="s">
        <v>5</v>
      </c>
      <c r="D219" s="8"/>
      <c r="E219" s="8"/>
      <c r="F219" s="8"/>
      <c r="G219" s="8"/>
      <c r="H219" s="8"/>
      <c r="I219" s="8"/>
      <c r="J219" s="8"/>
      <c r="K219" s="8"/>
      <c r="L219" s="8"/>
      <c r="M219" s="8"/>
      <c r="N219" s="8"/>
      <c r="O219" s="8"/>
      <c r="P219" s="10"/>
      <c r="Q219" s="10"/>
      <c r="R219" s="10"/>
      <c r="S219" s="9"/>
    </row>
    <row r="220" spans="1:19" x14ac:dyDescent="0.2">
      <c r="A220" s="6"/>
      <c r="B220" s="8"/>
      <c r="C220" s="5" t="s">
        <v>4</v>
      </c>
      <c r="D220" s="8"/>
      <c r="E220" s="8"/>
      <c r="F220" s="8"/>
      <c r="G220" s="8"/>
      <c r="H220" s="8"/>
      <c r="I220" s="8"/>
      <c r="J220" s="8"/>
      <c r="K220" s="8"/>
      <c r="L220" s="8"/>
      <c r="M220" s="8"/>
      <c r="N220" s="8"/>
      <c r="O220" s="8"/>
      <c r="P220" s="10"/>
      <c r="Q220" s="10"/>
      <c r="R220" s="10"/>
      <c r="S220" s="9"/>
    </row>
    <row r="221" spans="1:19" x14ac:dyDescent="0.2">
      <c r="A221" s="6"/>
      <c r="B221" s="8"/>
      <c r="D221" s="8"/>
      <c r="E221" s="8"/>
      <c r="F221" s="8"/>
      <c r="G221" s="8"/>
      <c r="H221" s="8"/>
      <c r="I221" s="8"/>
      <c r="J221" s="8"/>
      <c r="K221" s="8"/>
      <c r="L221" s="8"/>
      <c r="M221" s="8"/>
      <c r="N221" s="8"/>
      <c r="O221" s="8"/>
      <c r="P221" s="8"/>
      <c r="Q221" s="8"/>
      <c r="R221" s="8"/>
      <c r="S221" s="9"/>
    </row>
    <row r="222" spans="1:19" x14ac:dyDescent="0.2">
      <c r="A222" s="6"/>
      <c r="B222" s="7">
        <v>9</v>
      </c>
      <c r="C222" s="5" t="s">
        <v>134</v>
      </c>
      <c r="S222" s="4"/>
    </row>
    <row r="223" spans="1:19" x14ac:dyDescent="0.2">
      <c r="A223" s="6"/>
      <c r="C223" s="5" t="s">
        <v>123</v>
      </c>
      <c r="S223" s="4"/>
    </row>
    <row r="224" spans="1:19" x14ac:dyDescent="0.2">
      <c r="A224" s="6"/>
      <c r="C224" s="5" t="s">
        <v>124</v>
      </c>
      <c r="S224" s="4"/>
    </row>
    <row r="225" spans="1:19" x14ac:dyDescent="0.2">
      <c r="A225" s="6"/>
      <c r="C225" s="8"/>
      <c r="S225" s="4"/>
    </row>
    <row r="226" spans="1:19" x14ac:dyDescent="0.2">
      <c r="A226" s="6"/>
      <c r="B226" s="7">
        <v>10</v>
      </c>
      <c r="C226" s="5" t="s">
        <v>3</v>
      </c>
      <c r="D226" s="84"/>
      <c r="E226" s="84"/>
      <c r="F226" s="84"/>
      <c r="G226" s="84"/>
      <c r="H226" s="84"/>
      <c r="I226" s="84"/>
      <c r="J226" s="84"/>
      <c r="K226" s="84"/>
      <c r="L226" s="84"/>
      <c r="M226" s="84"/>
      <c r="N226" s="84"/>
      <c r="O226" s="84"/>
      <c r="P226" s="84"/>
      <c r="S226" s="4"/>
    </row>
    <row r="227" spans="1:19" x14ac:dyDescent="0.2">
      <c r="A227" s="6"/>
      <c r="C227" s="5" t="s">
        <v>2</v>
      </c>
      <c r="D227" s="84"/>
      <c r="E227" s="84"/>
      <c r="F227" s="84"/>
      <c r="G227" s="84"/>
      <c r="H227" s="84"/>
      <c r="I227" s="84"/>
      <c r="J227" s="84"/>
      <c r="K227" s="84"/>
      <c r="L227" s="84"/>
      <c r="M227" s="84"/>
      <c r="N227" s="84"/>
      <c r="O227" s="84"/>
      <c r="P227" s="84"/>
      <c r="S227" s="4"/>
    </row>
    <row r="228" spans="1:19" x14ac:dyDescent="0.2">
      <c r="A228" s="6"/>
      <c r="S228" s="4"/>
    </row>
    <row r="229" spans="1:19" x14ac:dyDescent="0.2">
      <c r="A229" s="6"/>
      <c r="C229" s="5" t="s">
        <v>1</v>
      </c>
      <c r="S229" s="4"/>
    </row>
    <row r="230" spans="1:19" x14ac:dyDescent="0.2">
      <c r="A230" s="6"/>
      <c r="C230" s="5" t="s">
        <v>0</v>
      </c>
      <c r="S230" s="4"/>
    </row>
    <row r="231" spans="1:19" x14ac:dyDescent="0.2">
      <c r="A231" s="6"/>
      <c r="C231" s="5"/>
      <c r="S231" s="4"/>
    </row>
    <row r="232" spans="1:19" x14ac:dyDescent="0.2">
      <c r="A232" s="3"/>
      <c r="B232" s="2"/>
      <c r="C232" s="2"/>
      <c r="D232" s="2"/>
      <c r="E232" s="2"/>
      <c r="F232" s="2"/>
      <c r="G232" s="2"/>
      <c r="H232" s="2"/>
      <c r="I232" s="2"/>
      <c r="J232" s="2"/>
      <c r="K232" s="2"/>
      <c r="L232" s="2"/>
      <c r="M232" s="2"/>
      <c r="N232" s="2"/>
      <c r="O232" s="2"/>
      <c r="P232" s="2"/>
      <c r="Q232" s="2"/>
      <c r="R232" s="2"/>
      <c r="S232" s="1"/>
    </row>
  </sheetData>
  <mergeCells count="20">
    <mergeCell ref="B136:P136"/>
    <mergeCell ref="B155:P155"/>
    <mergeCell ref="B102:R102"/>
    <mergeCell ref="B100:R100"/>
    <mergeCell ref="B186:R186"/>
    <mergeCell ref="B157:P157"/>
    <mergeCell ref="B7:Q7"/>
    <mergeCell ref="B8:Q8"/>
    <mergeCell ref="B9:Q9"/>
    <mergeCell ref="B10:Q10"/>
    <mergeCell ref="B11:Q11"/>
    <mergeCell ref="B68:P68"/>
    <mergeCell ref="B98:P98"/>
    <mergeCell ref="B134:P134"/>
    <mergeCell ref="B13:Q13"/>
    <mergeCell ref="B14:Q14"/>
    <mergeCell ref="B15:Q15"/>
    <mergeCell ref="B17:R17"/>
    <mergeCell ref="B65:P65"/>
    <mergeCell ref="H21:L21"/>
  </mergeCells>
  <hyperlinks>
    <hyperlink ref="B11" r:id="rId1"/>
  </hyperlinks>
  <pageMargins left="0.74803149606299213" right="0.74803149606299213" top="0.74803149606299213" bottom="0.94488188976377963" header="0.51181102362204722" footer="0.51181102362204722"/>
  <pageSetup paperSize="9" scale="73" orientation="portrait" r:id="rId2"/>
  <headerFooter alignWithMargins="0">
    <oddFooter xml:space="preserve">&amp;C
2019 Annual Additional Profit Tax Form 
Last updated in March 2020&amp;R&amp;P </oddFooter>
  </headerFooter>
  <rowBreaks count="3" manualBreakCount="3">
    <brk id="64" max="16" man="1"/>
    <brk id="132" max="16" man="1"/>
    <brk id="184" max="18"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APT 2019</vt:lpstr>
      <vt:lpstr>'APT 2019'!Print_Area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Booth, James W</dc:creator>
  <cp:lastModifiedBy>Nicodemos Dos Reis  Pereira</cp:lastModifiedBy>
  <cp:lastPrinted>2020-04-07T02:00:08Z</cp:lastPrinted>
  <dcterms:created xsi:type="dcterms:W3CDTF">2020-03-05T01:38:39Z</dcterms:created>
  <dcterms:modified xsi:type="dcterms:W3CDTF">2020-04-07T02:17:30Z</dcterms:modified>
</cp:coreProperties>
</file>